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480" windowHeight="9375"/>
  </bookViews>
  <sheets>
    <sheet name="Travel" sheetId="1" r:id="rId1"/>
    <sheet name="Hospitality Gifts  &amp; Other " sheetId="2" r:id="rId2"/>
  </sheets>
  <definedNames>
    <definedName name="_xlnm.Print_Area" localSheetId="1">'Hospitality Gifts  &amp; Other '!$A$1:$G$27</definedName>
    <definedName name="_xlnm.Print_Area" localSheetId="0">Travel!$A$1:$H$124</definedName>
    <definedName name="_xlnm.Print_Titles" localSheetId="0">Travel!$47:$47</definedName>
  </definedNames>
  <calcPr calcId="145621"/>
</workbook>
</file>

<file path=xl/calcChain.xml><?xml version="1.0" encoding="utf-8"?>
<calcChain xmlns="http://schemas.openxmlformats.org/spreadsheetml/2006/main">
  <c r="C29" i="1" l="1"/>
  <c r="C116" i="1" l="1"/>
  <c r="C111" i="1"/>
  <c r="C28" i="1"/>
  <c r="C110" i="1"/>
  <c r="C113" i="1"/>
  <c r="C118" i="1"/>
  <c r="C117" i="1"/>
  <c r="C112" i="1"/>
  <c r="C108" i="1" l="1"/>
  <c r="C107" i="1"/>
  <c r="C67" i="1" l="1"/>
  <c r="C58" i="1" l="1"/>
  <c r="C84" i="1"/>
  <c r="C98" i="1"/>
  <c r="C101" i="1"/>
  <c r="C94" i="1"/>
  <c r="C86" i="1"/>
  <c r="C80" i="1"/>
  <c r="C74" i="1"/>
  <c r="C57" i="1"/>
  <c r="C71" i="1"/>
  <c r="C64" i="1"/>
  <c r="C15" i="1"/>
  <c r="C99" i="1" l="1"/>
  <c r="C97" i="1"/>
  <c r="C103" i="1"/>
  <c r="C102" i="1"/>
  <c r="C100" i="1"/>
  <c r="C105" i="1"/>
  <c r="C85" i="1"/>
  <c r="C49" i="1"/>
  <c r="C95" i="1"/>
  <c r="C93" i="1"/>
  <c r="C66" i="1"/>
  <c r="C78" i="1"/>
  <c r="C72" i="1"/>
  <c r="C82" i="1"/>
  <c r="C79" i="1"/>
  <c r="C69" i="1"/>
  <c r="C70" i="1"/>
  <c r="C77" i="1"/>
  <c r="C75" i="1"/>
  <c r="C76" i="1"/>
  <c r="C73" i="1"/>
  <c r="C60" i="1"/>
  <c r="C61" i="1"/>
  <c r="C56" i="1"/>
  <c r="C62" i="1"/>
  <c r="C59" i="1"/>
  <c r="C53" i="1"/>
  <c r="C54" i="1"/>
  <c r="C63" i="1"/>
  <c r="C51" i="1"/>
  <c r="C50" i="1"/>
  <c r="C122" i="1" l="1"/>
  <c r="C37" i="1" l="1"/>
</calcChain>
</file>

<file path=xl/sharedStrings.xml><?xml version="1.0" encoding="utf-8"?>
<sst xmlns="http://schemas.openxmlformats.org/spreadsheetml/2006/main" count="346" uniqueCount="89">
  <si>
    <t>Date</t>
  </si>
  <si>
    <t>Location/s</t>
  </si>
  <si>
    <t>Amount (NZ$)</t>
  </si>
  <si>
    <t>International Travel</t>
  </si>
  <si>
    <t>Credit Card expenses</t>
  </si>
  <si>
    <t>Domestic Travel</t>
  </si>
  <si>
    <t>Nature</t>
  </si>
  <si>
    <t>Description</t>
  </si>
  <si>
    <t xml:space="preserve">Offered by </t>
  </si>
  <si>
    <t>Estimated value (NZ$)</t>
  </si>
  <si>
    <t>Gifts &amp; Hospitality accepted (over $100 in estimated value)</t>
  </si>
  <si>
    <t>Nil</t>
  </si>
  <si>
    <t xml:space="preserve">Purpose </t>
  </si>
  <si>
    <t xml:space="preserve"> </t>
  </si>
  <si>
    <t>Non-Credit Card expenses</t>
  </si>
  <si>
    <t>Taxi Fare</t>
  </si>
  <si>
    <t>Wellington</t>
  </si>
  <si>
    <t>Business Travel- Wgtn</t>
  </si>
  <si>
    <t xml:space="preserve">Hospitality provided </t>
  </si>
  <si>
    <t>Credit Card Expenses</t>
  </si>
  <si>
    <t>Other Expenses</t>
  </si>
  <si>
    <t>Int Air Travel</t>
  </si>
  <si>
    <t>Incidentals</t>
  </si>
  <si>
    <t>Name of CE:    Robert Peden</t>
  </si>
  <si>
    <t>Taxi to Hotel</t>
  </si>
  <si>
    <t>Accommodation for 2 nights</t>
  </si>
  <si>
    <t>Air Travel</t>
  </si>
  <si>
    <t>Christchurch</t>
  </si>
  <si>
    <t>Auckland</t>
  </si>
  <si>
    <t>Meals</t>
  </si>
  <si>
    <t xml:space="preserve">Domestic Travel </t>
  </si>
  <si>
    <t xml:space="preserve">International Travel </t>
  </si>
  <si>
    <t>From Wellington Airport</t>
  </si>
  <si>
    <t>Brisbane</t>
  </si>
  <si>
    <t>Attendance at the PIANZEA &amp; Pacific Advisory Group Meeting in Papa New Guinea - 26 to 27 February 2015</t>
  </si>
  <si>
    <t>PNG trip vaccinations</t>
  </si>
  <si>
    <t>Novotel Hotel - Brisbane</t>
  </si>
  <si>
    <t>Taxi to Brisbane Airport</t>
  </si>
  <si>
    <t xml:space="preserve">Evening Meal </t>
  </si>
  <si>
    <t xml:space="preserve">Electorate Visits </t>
  </si>
  <si>
    <t>South Island</t>
  </si>
  <si>
    <t>North Island</t>
  </si>
  <si>
    <t>Community liason debrief meetings</t>
  </si>
  <si>
    <t>Travel</t>
  </si>
  <si>
    <t>Manawatu</t>
  </si>
  <si>
    <t>Aucland</t>
  </si>
  <si>
    <t>Cairns</t>
  </si>
  <si>
    <t>PNG</t>
  </si>
  <si>
    <t>Holiday Inn Port Moresby</t>
  </si>
  <si>
    <t>Accommodation for 1 night</t>
  </si>
  <si>
    <t>Transfer from Cairns airport</t>
  </si>
  <si>
    <t>Transfer to Cairns airport</t>
  </si>
  <si>
    <t>Meal while in transit</t>
  </si>
  <si>
    <t>Sydney</t>
  </si>
  <si>
    <t>Meals while in Alotau</t>
  </si>
  <si>
    <t>Meals/Incidentals</t>
  </si>
  <si>
    <t>Te  Tai Tokerau recount</t>
  </si>
  <si>
    <t>Travel to Airport</t>
  </si>
  <si>
    <t>London</t>
  </si>
  <si>
    <t xml:space="preserve">Lunch </t>
  </si>
  <si>
    <t>Train Fare</t>
  </si>
  <si>
    <t>Train fares</t>
  </si>
  <si>
    <t>UK</t>
  </si>
  <si>
    <t>AUS</t>
  </si>
  <si>
    <t>AUSPNG</t>
  </si>
  <si>
    <t>Whangarei</t>
  </si>
  <si>
    <t>CPA UK Election Observer Mission &amp; International IDEA and Thai universities seminar on electoral reform in Bankok - 1 to 11 May 2015</t>
  </si>
  <si>
    <t xml:space="preserve">Travel in and around London </t>
  </si>
  <si>
    <t>Mercure Cairns Harbourside</t>
  </si>
  <si>
    <t>Taxi from airport to Hotel</t>
  </si>
  <si>
    <t>SIM card for phone</t>
  </si>
  <si>
    <t>Travel Date</t>
  </si>
  <si>
    <t xml:space="preserve">Meals and Internet Access  </t>
  </si>
  <si>
    <t>Internet Access</t>
  </si>
  <si>
    <t>Team Meals</t>
  </si>
  <si>
    <t xml:space="preserve">Election de-brief meeting </t>
  </si>
  <si>
    <t>Northland By-election</t>
  </si>
  <si>
    <t>Accepting Blind Citizen's Award</t>
  </si>
  <si>
    <t>Total International travel expenses for the year (GST Excl)</t>
  </si>
  <si>
    <t>Total domestic travel expenses for the year (GST Excl)</t>
  </si>
  <si>
    <t>Attendance at the Pacific Island Australia New Zealand Electoral Agencies (PIANZEA) group meeting in Brisbane, Australia - 7 to 9 July 2014</t>
  </si>
  <si>
    <t>Period: 1 July 2014  - 30 June 2015</t>
  </si>
  <si>
    <t>Chief Electoral Officer:</t>
  </si>
  <si>
    <t>Robert Peden</t>
  </si>
  <si>
    <t>Electoral Commission Annual CE Expense Disclosure</t>
  </si>
  <si>
    <t xml:space="preserve"> Electoral Commission Annual CE Expense Disclosure</t>
  </si>
  <si>
    <t>Evening Meal</t>
  </si>
  <si>
    <t>Portofino - Wellington</t>
  </si>
  <si>
    <t xml:space="preserve">Hosting three visting Fijian Commissioners here to discuss the EC assistance with the Fijian Elections.  Six attended the dinner - 3 Commissioners from Fiji and 3 from the Electoral Commission:  the Chair, Chief Electoral Officer and the Manager Statutory Relationships.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</si>
</sst>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B0F0"/>
      <name val="Symbol"/>
      <family val="1"/>
      <charset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right" wrapText="1"/>
    </xf>
    <xf numFmtId="0" fontId="1" fillId="0" borderId="2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 indent="2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5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2" xfId="0" applyFont="1" applyFill="1" applyBorder="1" applyAlignment="1">
      <alignment horizontal="justify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5" fontId="1" fillId="0" borderId="6" xfId="0" applyNumberFormat="1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24" xfId="0" applyFont="1" applyBorder="1" applyAlignment="1"/>
    <xf numFmtId="0" fontId="1" fillId="0" borderId="25" xfId="0" applyFont="1" applyBorder="1" applyAlignment="1">
      <alignment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Border="1"/>
    <xf numFmtId="0" fontId="6" fillId="2" borderId="0" xfId="0" applyFont="1" applyFill="1" applyBorder="1"/>
    <xf numFmtId="0" fontId="1" fillId="0" borderId="26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7" fillId="0" borderId="10" xfId="0" applyFont="1" applyFill="1" applyBorder="1" applyAlignment="1"/>
    <xf numFmtId="0" fontId="7" fillId="0" borderId="13" xfId="0" applyFont="1" applyFill="1" applyBorder="1" applyAlignment="1">
      <alignment wrapText="1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Fill="1" applyBorder="1"/>
    <xf numFmtId="0" fontId="0" fillId="0" borderId="30" xfId="0" applyBorder="1" applyAlignment="1">
      <alignment wrapText="1"/>
    </xf>
    <xf numFmtId="0" fontId="0" fillId="0" borderId="31" xfId="0" applyFill="1" applyBorder="1" applyAlignment="1"/>
    <xf numFmtId="0" fontId="1" fillId="0" borderId="30" xfId="0" applyFont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5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0" fillId="0" borderId="31" xfId="0" applyFill="1" applyBorder="1"/>
    <xf numFmtId="0" fontId="6" fillId="0" borderId="31" xfId="0" applyFont="1" applyFill="1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/>
    <xf numFmtId="164" fontId="0" fillId="0" borderId="31" xfId="0" applyNumberFormat="1" applyFill="1" applyBorder="1" applyAlignment="1">
      <alignment horizontal="center" vertical="center" wrapText="1"/>
    </xf>
    <xf numFmtId="0" fontId="0" fillId="0" borderId="32" xfId="0" applyBorder="1"/>
    <xf numFmtId="0" fontId="5" fillId="0" borderId="33" xfId="0" applyFont="1" applyFill="1" applyBorder="1" applyAlignment="1">
      <alignment horizontal="justify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wrapText="1"/>
    </xf>
    <xf numFmtId="0" fontId="0" fillId="0" borderId="34" xfId="0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9" fillId="0" borderId="13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9" fillId="0" borderId="15" xfId="0" applyFont="1" applyFill="1" applyBorder="1" applyAlignment="1"/>
    <xf numFmtId="0" fontId="9" fillId="0" borderId="16" xfId="0" applyFont="1" applyFill="1" applyBorder="1" applyAlignment="1"/>
    <xf numFmtId="0" fontId="9" fillId="0" borderId="16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2"/>
    </xf>
    <xf numFmtId="164" fontId="0" fillId="0" borderId="0" xfId="0" quotePrefix="1" applyNumberForma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 indent="12"/>
    </xf>
    <xf numFmtId="0" fontId="4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1" fillId="0" borderId="4" xfId="0" applyNumberFormat="1" applyFont="1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O126"/>
  <sheetViews>
    <sheetView showGridLines="0" tabSelected="1" zoomScaleNormal="100" workbookViewId="0">
      <selection activeCell="D59" sqref="D59"/>
    </sheetView>
  </sheetViews>
  <sheetFormatPr defaultRowHeight="12.75" x14ac:dyDescent="0.2"/>
  <cols>
    <col min="1" max="1" width="2.5703125" style="1" customWidth="1"/>
    <col min="2" max="2" width="16.5703125" style="1" customWidth="1"/>
    <col min="3" max="3" width="10" style="1" customWidth="1"/>
    <col min="4" max="4" width="46.28515625" style="1" customWidth="1"/>
    <col min="5" max="5" width="23.85546875" style="1" customWidth="1"/>
    <col min="6" max="6" width="14.7109375" style="1" customWidth="1"/>
    <col min="7" max="7" width="0.85546875" style="1" customWidth="1"/>
    <col min="8" max="8" width="2.5703125" style="22" customWidth="1"/>
    <col min="9" max="9" width="11.5703125" style="22" bestFit="1" customWidth="1"/>
    <col min="10" max="41" width="9.140625" style="22"/>
    <col min="42" max="1055" width="9.140625" style="8"/>
    <col min="1056" max="16384" width="9.140625" style="1"/>
  </cols>
  <sheetData>
    <row r="1" spans="1:1055" ht="13.5" thickBot="1" x14ac:dyDescent="0.25">
      <c r="A1" s="8"/>
      <c r="B1" s="8"/>
      <c r="C1" s="8"/>
      <c r="D1" s="8"/>
      <c r="E1" s="8"/>
      <c r="F1" s="8"/>
      <c r="G1" s="8"/>
    </row>
    <row r="2" spans="1:1055" s="3" customFormat="1" ht="24" customHeight="1" thickTop="1" x14ac:dyDescent="0.25">
      <c r="A2" s="18"/>
      <c r="B2" s="90"/>
      <c r="C2" s="141"/>
      <c r="D2" s="96" t="s">
        <v>84</v>
      </c>
      <c r="E2" s="91"/>
      <c r="F2" s="91"/>
      <c r="G2" s="92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</row>
    <row r="3" spans="1:1055" s="2" customFormat="1" ht="21.75" customHeight="1" thickBot="1" x14ac:dyDescent="0.3">
      <c r="A3" s="18"/>
      <c r="B3" s="65" t="s">
        <v>82</v>
      </c>
      <c r="C3" s="66"/>
      <c r="D3" s="142" t="s">
        <v>83</v>
      </c>
      <c r="E3" s="142" t="s">
        <v>81</v>
      </c>
      <c r="F3" s="68"/>
      <c r="G3" s="69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</row>
    <row r="4" spans="1:1055" s="27" customFormat="1" ht="10.5" customHeight="1" thickTop="1" thickBot="1" x14ac:dyDescent="0.3">
      <c r="A4" s="18"/>
      <c r="B4" s="30"/>
      <c r="C4" s="17"/>
      <c r="D4" s="30"/>
      <c r="E4" s="3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</row>
    <row r="5" spans="1:1055" s="14" customFormat="1" ht="18.75" customHeight="1" x14ac:dyDescent="0.3">
      <c r="A5" s="11"/>
      <c r="B5" s="134" t="s">
        <v>3</v>
      </c>
      <c r="C5" s="135"/>
      <c r="D5" s="136" t="s">
        <v>4</v>
      </c>
      <c r="E5" s="56"/>
      <c r="F5" s="56"/>
      <c r="G5" s="5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</row>
    <row r="6" spans="1:1055" s="4" customFormat="1" ht="25.5" x14ac:dyDescent="0.2">
      <c r="A6" s="11"/>
      <c r="B6" s="58" t="s">
        <v>0</v>
      </c>
      <c r="C6" s="59" t="s">
        <v>2</v>
      </c>
      <c r="D6" s="59" t="s">
        <v>12</v>
      </c>
      <c r="E6" s="59" t="s">
        <v>6</v>
      </c>
      <c r="F6" s="59" t="s">
        <v>1</v>
      </c>
      <c r="G6" s="60"/>
      <c r="H6" s="12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</row>
    <row r="7" spans="1:1055" s="11" customFormat="1" x14ac:dyDescent="0.2">
      <c r="B7" s="45"/>
      <c r="C7" s="33" t="s">
        <v>11</v>
      </c>
      <c r="D7" s="34"/>
      <c r="E7" s="35"/>
      <c r="F7" s="35"/>
      <c r="G7" s="47"/>
      <c r="H7" s="121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1055" s="14" customFormat="1" ht="20.25" customHeight="1" x14ac:dyDescent="0.3">
      <c r="A8" s="11"/>
      <c r="B8" s="130" t="s">
        <v>31</v>
      </c>
      <c r="C8" s="131"/>
      <c r="D8" s="132" t="s">
        <v>14</v>
      </c>
      <c r="E8" s="50"/>
      <c r="F8" s="50"/>
      <c r="G8" s="5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</row>
    <row r="9" spans="1:1055" s="4" customFormat="1" ht="25.5" x14ac:dyDescent="0.2">
      <c r="A9" s="11"/>
      <c r="B9" s="46" t="s">
        <v>71</v>
      </c>
      <c r="C9" s="121" t="s">
        <v>2</v>
      </c>
      <c r="D9" s="121" t="s">
        <v>12</v>
      </c>
      <c r="E9" s="121" t="s">
        <v>6</v>
      </c>
      <c r="F9" s="121" t="s">
        <v>1</v>
      </c>
      <c r="G9" s="47"/>
      <c r="H9" s="121"/>
      <c r="I9" s="8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</row>
    <row r="10" spans="1:1055" s="16" customFormat="1" ht="45" customHeight="1" x14ac:dyDescent="0.2">
      <c r="A10" s="11"/>
      <c r="B10" s="45">
        <v>41826</v>
      </c>
      <c r="C10" s="33">
        <v>861.24</v>
      </c>
      <c r="D10" s="87" t="s">
        <v>80</v>
      </c>
      <c r="E10" s="35" t="s">
        <v>21</v>
      </c>
      <c r="F10" s="35" t="s">
        <v>63</v>
      </c>
      <c r="G10" s="47"/>
      <c r="H10" s="12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</row>
    <row r="11" spans="1:1055" s="5" customFormat="1" x14ac:dyDescent="0.2">
      <c r="A11" s="7"/>
      <c r="B11" s="36">
        <v>41826</v>
      </c>
      <c r="C11" s="28">
        <v>57.56</v>
      </c>
      <c r="D11" s="140" t="s">
        <v>24</v>
      </c>
      <c r="E11" s="21" t="s">
        <v>15</v>
      </c>
      <c r="F11" s="35" t="s">
        <v>33</v>
      </c>
      <c r="G11" s="37"/>
      <c r="H11" s="2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1055" s="5" customFormat="1" x14ac:dyDescent="0.2">
      <c r="A12" s="7"/>
      <c r="B12" s="36">
        <v>41824</v>
      </c>
      <c r="C12" s="28">
        <v>21.88</v>
      </c>
      <c r="D12" s="140" t="s">
        <v>73</v>
      </c>
      <c r="E12" s="21" t="s">
        <v>22</v>
      </c>
      <c r="F12" s="35" t="s">
        <v>33</v>
      </c>
      <c r="G12" s="37"/>
      <c r="H12" s="2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1055" s="5" customFormat="1" x14ac:dyDescent="0.2">
      <c r="A13" s="7"/>
      <c r="B13" s="36">
        <v>41825</v>
      </c>
      <c r="C13" s="28">
        <v>21.88</v>
      </c>
      <c r="D13" s="140" t="s">
        <v>73</v>
      </c>
      <c r="E13" s="21" t="s">
        <v>22</v>
      </c>
      <c r="F13" s="35" t="s">
        <v>33</v>
      </c>
      <c r="G13" s="37"/>
      <c r="H13" s="2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1055" s="5" customFormat="1" x14ac:dyDescent="0.2">
      <c r="A14" s="7"/>
      <c r="B14" s="36">
        <v>41826</v>
      </c>
      <c r="C14" s="28">
        <v>19.7</v>
      </c>
      <c r="D14" s="140" t="s">
        <v>38</v>
      </c>
      <c r="E14" s="21" t="s">
        <v>29</v>
      </c>
      <c r="F14" s="35" t="s">
        <v>33</v>
      </c>
      <c r="G14" s="37"/>
      <c r="H14" s="2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1055" s="5" customFormat="1" x14ac:dyDescent="0.2">
      <c r="A15" s="7"/>
      <c r="B15" s="36">
        <v>41828</v>
      </c>
      <c r="C15" s="28">
        <f>5.47+9.85+13.91</f>
        <v>29.23</v>
      </c>
      <c r="D15" s="140" t="s">
        <v>38</v>
      </c>
      <c r="E15" s="21" t="s">
        <v>29</v>
      </c>
      <c r="F15" s="35" t="s">
        <v>33</v>
      </c>
      <c r="G15" s="37"/>
      <c r="H15" s="21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1055" s="5" customFormat="1" ht="14.25" customHeight="1" x14ac:dyDescent="0.2">
      <c r="A16" s="7"/>
      <c r="B16" s="36">
        <v>41829</v>
      </c>
      <c r="C16" s="28">
        <v>731.57</v>
      </c>
      <c r="D16" s="140" t="s">
        <v>36</v>
      </c>
      <c r="E16" s="21" t="s">
        <v>25</v>
      </c>
      <c r="F16" s="35" t="s">
        <v>33</v>
      </c>
      <c r="G16" s="37"/>
      <c r="H16" s="2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1055" s="5" customFormat="1" x14ac:dyDescent="0.2">
      <c r="A17" s="7"/>
      <c r="B17" s="36">
        <v>41829</v>
      </c>
      <c r="C17" s="28">
        <v>51.43</v>
      </c>
      <c r="D17" s="140" t="s">
        <v>37</v>
      </c>
      <c r="E17" s="21" t="s">
        <v>15</v>
      </c>
      <c r="F17" s="35" t="s">
        <v>33</v>
      </c>
      <c r="G17" s="37"/>
      <c r="H17" s="21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1055" s="16" customFormat="1" ht="42" customHeight="1" x14ac:dyDescent="0.2">
      <c r="A18" s="11"/>
      <c r="B18" s="45">
        <v>42059</v>
      </c>
      <c r="C18" s="33">
        <v>4452</v>
      </c>
      <c r="D18" s="87" t="s">
        <v>34</v>
      </c>
      <c r="E18" s="35" t="s">
        <v>21</v>
      </c>
      <c r="F18" s="35" t="s">
        <v>64</v>
      </c>
      <c r="G18" s="47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  <c r="AIA18" s="11"/>
      <c r="AIB18" s="11"/>
      <c r="AIC18" s="11"/>
      <c r="AID18" s="11"/>
      <c r="AIE18" s="11"/>
      <c r="AIF18" s="11"/>
      <c r="AIG18" s="11"/>
      <c r="AIH18" s="11"/>
      <c r="AII18" s="11"/>
      <c r="AIJ18" s="11"/>
      <c r="AIK18" s="11"/>
      <c r="AIL18" s="11"/>
      <c r="AIM18" s="11"/>
      <c r="AIN18" s="11"/>
      <c r="AIO18" s="11"/>
      <c r="AIP18" s="11"/>
      <c r="AIQ18" s="11"/>
      <c r="AIR18" s="11"/>
      <c r="AIS18" s="11"/>
      <c r="AIT18" s="11"/>
      <c r="AIU18" s="11"/>
      <c r="AIV18" s="11"/>
      <c r="AIW18" s="11"/>
      <c r="AIX18" s="11"/>
      <c r="AIY18" s="11"/>
      <c r="AIZ18" s="11"/>
      <c r="AJA18" s="11"/>
      <c r="AJB18" s="11"/>
      <c r="AJC18" s="11"/>
      <c r="AJD18" s="11"/>
      <c r="AJE18" s="11"/>
      <c r="AJF18" s="11"/>
      <c r="AJG18" s="11"/>
      <c r="AJH18" s="11"/>
      <c r="AJI18" s="11"/>
      <c r="AJJ18" s="11"/>
      <c r="AJK18" s="11"/>
      <c r="AJL18" s="11"/>
      <c r="AJM18" s="11"/>
      <c r="AJN18" s="11"/>
      <c r="AJO18" s="11"/>
      <c r="AJP18" s="11"/>
      <c r="AJQ18" s="11"/>
      <c r="AJR18" s="11"/>
      <c r="AJS18" s="11"/>
      <c r="AJT18" s="11"/>
      <c r="AJU18" s="11"/>
      <c r="AJV18" s="11"/>
      <c r="AJW18" s="11"/>
      <c r="AJX18" s="11"/>
      <c r="AJY18" s="11"/>
      <c r="AJZ18" s="11"/>
      <c r="AKA18" s="11"/>
      <c r="AKB18" s="11"/>
      <c r="AKC18" s="11"/>
      <c r="AKD18" s="11"/>
      <c r="AKE18" s="11"/>
      <c r="AKF18" s="11"/>
      <c r="AKG18" s="11"/>
      <c r="AKH18" s="11"/>
      <c r="AKI18" s="11"/>
      <c r="AKJ18" s="11"/>
      <c r="AKK18" s="11"/>
      <c r="AKL18" s="11"/>
      <c r="AKM18" s="11"/>
      <c r="AKN18" s="11"/>
      <c r="AKO18" s="11"/>
      <c r="AKP18" s="11"/>
      <c r="AKQ18" s="11"/>
      <c r="AKR18" s="11"/>
      <c r="AKS18" s="11"/>
      <c r="AKT18" s="11"/>
      <c r="AKU18" s="11"/>
      <c r="AKV18" s="11"/>
      <c r="AKW18" s="11"/>
      <c r="AKX18" s="11"/>
      <c r="AKY18" s="11"/>
      <c r="AKZ18" s="11"/>
      <c r="ALA18" s="11"/>
      <c r="ALB18" s="11"/>
      <c r="ALC18" s="11"/>
      <c r="ALD18" s="11"/>
      <c r="ALE18" s="11"/>
      <c r="ALF18" s="11"/>
      <c r="ALG18" s="11"/>
      <c r="ALH18" s="11"/>
      <c r="ALI18" s="11"/>
      <c r="ALJ18" s="11"/>
      <c r="ALK18" s="11"/>
      <c r="ALL18" s="11"/>
      <c r="ALM18" s="11"/>
      <c r="ALN18" s="11"/>
      <c r="ALO18" s="11"/>
      <c r="ALP18" s="11"/>
      <c r="ALQ18" s="11"/>
      <c r="ALR18" s="11"/>
      <c r="ALS18" s="11"/>
      <c r="ALT18" s="11"/>
      <c r="ALU18" s="11"/>
      <c r="ALV18" s="11"/>
      <c r="ALW18" s="11"/>
      <c r="ALX18" s="11"/>
      <c r="ALY18" s="11"/>
      <c r="ALZ18" s="11"/>
      <c r="AMA18" s="11"/>
      <c r="AMB18" s="11"/>
      <c r="AMC18" s="11"/>
      <c r="AMD18" s="11"/>
      <c r="AME18" s="11"/>
      <c r="AMF18" s="11"/>
      <c r="AMG18" s="11"/>
      <c r="AMH18" s="11"/>
      <c r="AMI18" s="11"/>
      <c r="AMJ18" s="11"/>
      <c r="AMK18" s="11"/>
      <c r="AML18" s="11"/>
      <c r="AMM18" s="11"/>
      <c r="AMN18" s="11"/>
      <c r="AMO18" s="11"/>
      <c r="AMP18" s="11"/>
      <c r="AMQ18" s="11"/>
      <c r="AMR18" s="11"/>
      <c r="AMS18" s="11"/>
      <c r="AMT18" s="11"/>
      <c r="AMU18" s="11"/>
      <c r="AMV18" s="11"/>
      <c r="AMW18" s="11"/>
      <c r="AMX18" s="11"/>
      <c r="AMY18" s="11"/>
      <c r="AMZ18" s="11"/>
      <c r="ANA18" s="11"/>
      <c r="ANB18" s="11"/>
      <c r="ANC18" s="11"/>
      <c r="AND18" s="11"/>
      <c r="ANE18" s="11"/>
      <c r="ANF18" s="11"/>
      <c r="ANG18" s="11"/>
      <c r="ANH18" s="11"/>
      <c r="ANI18" s="11"/>
      <c r="ANJ18" s="11"/>
      <c r="ANK18" s="11"/>
      <c r="ANL18" s="11"/>
      <c r="ANM18" s="11"/>
      <c r="ANN18" s="11"/>
      <c r="ANO18" s="11"/>
    </row>
    <row r="19" spans="1:1055" s="5" customFormat="1" x14ac:dyDescent="0.2">
      <c r="A19" s="11"/>
      <c r="B19" s="36">
        <v>42039</v>
      </c>
      <c r="C19" s="28">
        <v>296</v>
      </c>
      <c r="D19" s="140" t="s">
        <v>35</v>
      </c>
      <c r="E19" s="21" t="s">
        <v>22</v>
      </c>
      <c r="F19" s="21" t="s">
        <v>16</v>
      </c>
      <c r="G19" s="37"/>
      <c r="H19" s="2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1055" s="5" customFormat="1" x14ac:dyDescent="0.2">
      <c r="A20" s="11"/>
      <c r="B20" s="36">
        <v>42059</v>
      </c>
      <c r="C20" s="28">
        <v>14.5</v>
      </c>
      <c r="D20" s="140" t="s">
        <v>52</v>
      </c>
      <c r="E20" s="21" t="s">
        <v>29</v>
      </c>
      <c r="F20" s="21" t="s">
        <v>53</v>
      </c>
      <c r="G20" s="37"/>
      <c r="H20" s="21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1055" s="5" customFormat="1" x14ac:dyDescent="0.2">
      <c r="A21" s="11"/>
      <c r="B21" s="36">
        <v>42059</v>
      </c>
      <c r="C21" s="28">
        <v>27.67</v>
      </c>
      <c r="D21" s="140" t="s">
        <v>50</v>
      </c>
      <c r="E21" s="21" t="s">
        <v>15</v>
      </c>
      <c r="F21" s="21" t="s">
        <v>46</v>
      </c>
      <c r="G21" s="37"/>
      <c r="H21" s="21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1055" s="5" customFormat="1" x14ac:dyDescent="0.2">
      <c r="A22" s="11"/>
      <c r="B22" s="36">
        <v>42059</v>
      </c>
      <c r="C22" s="28">
        <v>192.7</v>
      </c>
      <c r="D22" s="140" t="s">
        <v>68</v>
      </c>
      <c r="E22" s="21" t="s">
        <v>49</v>
      </c>
      <c r="F22" s="21" t="s">
        <v>46</v>
      </c>
      <c r="G22" s="37"/>
      <c r="H22" s="21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1055" s="5" customFormat="1" x14ac:dyDescent="0.2">
      <c r="A23" s="11"/>
      <c r="B23" s="36">
        <v>42060</v>
      </c>
      <c r="C23" s="28">
        <v>20.86</v>
      </c>
      <c r="D23" s="140" t="s">
        <v>51</v>
      </c>
      <c r="E23" s="21" t="s">
        <v>15</v>
      </c>
      <c r="F23" s="21" t="s">
        <v>46</v>
      </c>
      <c r="G23" s="37"/>
      <c r="H23" s="21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1055" s="5" customFormat="1" x14ac:dyDescent="0.2">
      <c r="A24" s="7"/>
      <c r="B24" s="36">
        <v>42060</v>
      </c>
      <c r="C24" s="138">
        <v>22.56</v>
      </c>
      <c r="D24" s="140" t="s">
        <v>38</v>
      </c>
      <c r="E24" s="21" t="s">
        <v>29</v>
      </c>
      <c r="F24" s="35" t="s">
        <v>47</v>
      </c>
      <c r="G24" s="37"/>
      <c r="H24" s="21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1055" s="5" customFormat="1" x14ac:dyDescent="0.2">
      <c r="A25" s="11"/>
      <c r="B25" s="36">
        <v>42062</v>
      </c>
      <c r="C25" s="28">
        <v>54.79</v>
      </c>
      <c r="D25" s="140" t="s">
        <v>54</v>
      </c>
      <c r="E25" s="21" t="s">
        <v>29</v>
      </c>
      <c r="F25" s="21" t="s">
        <v>47</v>
      </c>
      <c r="G25" s="37"/>
      <c r="H25" s="21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1055" s="5" customFormat="1" x14ac:dyDescent="0.2">
      <c r="A26" s="11"/>
      <c r="B26" s="36">
        <v>42062</v>
      </c>
      <c r="C26" s="28">
        <v>334.38</v>
      </c>
      <c r="D26" s="140" t="s">
        <v>48</v>
      </c>
      <c r="E26" s="21" t="s">
        <v>49</v>
      </c>
      <c r="F26" s="21" t="s">
        <v>47</v>
      </c>
      <c r="G26" s="37"/>
      <c r="H26" s="2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1055" s="5" customFormat="1" x14ac:dyDescent="0.2">
      <c r="A27" s="11"/>
      <c r="B27" s="36">
        <v>42063</v>
      </c>
      <c r="C27" s="28">
        <v>65.349999999999994</v>
      </c>
      <c r="D27" s="140" t="s">
        <v>72</v>
      </c>
      <c r="E27" s="21" t="s">
        <v>55</v>
      </c>
      <c r="F27" s="21" t="s">
        <v>47</v>
      </c>
      <c r="G27" s="37"/>
      <c r="H27" s="21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1055" s="5" customFormat="1" x14ac:dyDescent="0.2">
      <c r="A28" s="11"/>
      <c r="B28" s="36">
        <v>42063</v>
      </c>
      <c r="C28" s="28">
        <f>23.91*1.1</f>
        <v>26.301000000000002</v>
      </c>
      <c r="D28" s="140" t="s">
        <v>32</v>
      </c>
      <c r="E28" s="21" t="s">
        <v>15</v>
      </c>
      <c r="F28" s="21" t="s">
        <v>16</v>
      </c>
      <c r="G28" s="37"/>
      <c r="H28" s="21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1055" s="16" customFormat="1" ht="43.5" customHeight="1" x14ac:dyDescent="0.2">
      <c r="A29" s="11"/>
      <c r="B29" s="45">
        <v>42125</v>
      </c>
      <c r="C29" s="33">
        <f>3565.6-3431.9+150+2101.34+924.95+998.1+177.5</f>
        <v>4485.59</v>
      </c>
      <c r="D29" s="87" t="s">
        <v>66</v>
      </c>
      <c r="E29" s="35" t="s">
        <v>21</v>
      </c>
      <c r="F29" s="35" t="s">
        <v>62</v>
      </c>
      <c r="G29" s="47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  <c r="AMK29" s="11"/>
      <c r="AML29" s="11"/>
      <c r="AMM29" s="11"/>
      <c r="AMN29" s="11"/>
      <c r="AMO29" s="11"/>
      <c r="AMP29" s="11"/>
      <c r="AMQ29" s="11"/>
      <c r="AMR29" s="11"/>
      <c r="AMS29" s="11"/>
      <c r="AMT29" s="11"/>
      <c r="AMU29" s="11"/>
      <c r="AMV29" s="11"/>
      <c r="AMW29" s="11"/>
      <c r="AMX29" s="11"/>
      <c r="AMY29" s="11"/>
      <c r="AMZ29" s="11"/>
      <c r="ANA29" s="11"/>
      <c r="ANB29" s="11"/>
      <c r="ANC29" s="11"/>
      <c r="AND29" s="11"/>
      <c r="ANE29" s="11"/>
      <c r="ANF29" s="11"/>
      <c r="ANG29" s="11"/>
      <c r="ANH29" s="11"/>
      <c r="ANI29" s="11"/>
      <c r="ANJ29" s="11"/>
      <c r="ANK29" s="11"/>
      <c r="ANL29" s="11"/>
      <c r="ANM29" s="11"/>
      <c r="ANN29" s="11"/>
      <c r="ANO29" s="11"/>
    </row>
    <row r="30" spans="1:1055" s="5" customFormat="1" x14ac:dyDescent="0.2">
      <c r="A30" s="11"/>
      <c r="B30" s="36">
        <v>42126</v>
      </c>
      <c r="C30" s="28">
        <v>115.33</v>
      </c>
      <c r="D30" s="140" t="s">
        <v>69</v>
      </c>
      <c r="E30" s="21" t="s">
        <v>15</v>
      </c>
      <c r="F30" s="21" t="s">
        <v>58</v>
      </c>
      <c r="G30" s="37"/>
      <c r="H30" s="21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  <row r="31" spans="1:1055" s="5" customFormat="1" x14ac:dyDescent="0.2">
      <c r="A31" s="11"/>
      <c r="B31" s="36">
        <v>42126</v>
      </c>
      <c r="C31" s="28">
        <v>63.41</v>
      </c>
      <c r="D31" s="140" t="s">
        <v>70</v>
      </c>
      <c r="E31" s="21" t="s">
        <v>22</v>
      </c>
      <c r="F31" s="21" t="s">
        <v>58</v>
      </c>
      <c r="G31" s="37"/>
      <c r="H31" s="21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</row>
    <row r="32" spans="1:1055" s="5" customFormat="1" x14ac:dyDescent="0.2">
      <c r="A32" s="11"/>
      <c r="B32" s="36">
        <v>42129</v>
      </c>
      <c r="C32" s="28">
        <v>123.9</v>
      </c>
      <c r="D32" s="140" t="s">
        <v>67</v>
      </c>
      <c r="E32" s="21" t="s">
        <v>60</v>
      </c>
      <c r="F32" s="21" t="s">
        <v>58</v>
      </c>
      <c r="G32" s="37"/>
      <c r="H32" s="21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</row>
    <row r="33" spans="1:1055" s="5" customFormat="1" x14ac:dyDescent="0.2">
      <c r="A33" s="11"/>
      <c r="B33" s="36">
        <v>42132</v>
      </c>
      <c r="C33" s="28">
        <v>32.22</v>
      </c>
      <c r="D33" s="140" t="s">
        <v>59</v>
      </c>
      <c r="E33" s="21" t="s">
        <v>29</v>
      </c>
      <c r="F33" s="21" t="s">
        <v>58</v>
      </c>
      <c r="G33" s="37"/>
      <c r="H33" s="2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1055" s="5" customFormat="1" x14ac:dyDescent="0.2">
      <c r="A34" s="11"/>
      <c r="B34" s="36">
        <v>42132</v>
      </c>
      <c r="C34" s="28">
        <v>55.79</v>
      </c>
      <c r="D34" s="140" t="s">
        <v>57</v>
      </c>
      <c r="E34" s="21" t="s">
        <v>61</v>
      </c>
      <c r="F34" s="21" t="s">
        <v>58</v>
      </c>
      <c r="G34" s="37"/>
      <c r="H34" s="2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1055" s="5" customFormat="1" x14ac:dyDescent="0.2">
      <c r="A35" s="11"/>
      <c r="B35" s="36"/>
      <c r="C35" s="28"/>
      <c r="D35" s="29"/>
      <c r="E35" s="21"/>
      <c r="F35" s="21"/>
      <c r="G35" s="37"/>
      <c r="H35" s="21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1055" s="5" customFormat="1" ht="6.75" customHeight="1" x14ac:dyDescent="0.2">
      <c r="A36" s="7"/>
      <c r="B36" s="36"/>
      <c r="C36" s="28"/>
      <c r="D36" s="29"/>
      <c r="E36" s="21"/>
      <c r="F36" s="35"/>
      <c r="G36" s="37"/>
      <c r="H36" s="21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</row>
    <row r="37" spans="1:1055" s="12" customFormat="1" ht="15.75" customHeight="1" x14ac:dyDescent="0.2">
      <c r="A37" s="11"/>
      <c r="B37" s="52"/>
      <c r="C37" s="53">
        <f>SUM(C7:C36)</f>
        <v>12177.841</v>
      </c>
      <c r="D37" s="89" t="s">
        <v>78</v>
      </c>
      <c r="E37" s="54"/>
      <c r="F37" s="54"/>
      <c r="G37" s="5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  <c r="OJ37" s="23"/>
      <c r="OK37" s="23"/>
      <c r="OL37" s="23"/>
      <c r="OM37" s="23"/>
      <c r="ON37" s="23"/>
      <c r="OO37" s="23"/>
      <c r="OP37" s="23"/>
      <c r="OQ37" s="23"/>
      <c r="OR37" s="23"/>
      <c r="OS37" s="23"/>
      <c r="OT37" s="23"/>
      <c r="OU37" s="23"/>
      <c r="OV37" s="23"/>
      <c r="OW37" s="23"/>
      <c r="OX37" s="23"/>
      <c r="OY37" s="23"/>
      <c r="OZ37" s="23"/>
      <c r="PA37" s="23"/>
      <c r="PB37" s="23"/>
      <c r="PC37" s="23"/>
      <c r="PD37" s="23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3"/>
      <c r="PP37" s="23"/>
      <c r="PQ37" s="23"/>
      <c r="PR37" s="23"/>
      <c r="PS37" s="23"/>
      <c r="PT37" s="23"/>
      <c r="PU37" s="23"/>
      <c r="PV37" s="23"/>
      <c r="PW37" s="23"/>
      <c r="PX37" s="23"/>
      <c r="PY37" s="23"/>
      <c r="PZ37" s="23"/>
      <c r="QA37" s="23"/>
      <c r="QB37" s="23"/>
      <c r="QC37" s="23"/>
      <c r="QD37" s="23"/>
      <c r="QE37" s="23"/>
      <c r="QF37" s="23"/>
      <c r="QG37" s="23"/>
      <c r="QH37" s="23"/>
      <c r="QI37" s="23"/>
      <c r="QJ37" s="23"/>
      <c r="QK37" s="23"/>
      <c r="QL37" s="23"/>
      <c r="QM37" s="23"/>
      <c r="QN37" s="23"/>
      <c r="QO37" s="23"/>
      <c r="QP37" s="23"/>
      <c r="QQ37" s="23"/>
      <c r="QR37" s="23"/>
      <c r="QS37" s="23"/>
      <c r="QT37" s="23"/>
      <c r="QU37" s="23"/>
      <c r="QV37" s="23"/>
      <c r="QW37" s="23"/>
      <c r="QX37" s="23"/>
      <c r="QY37" s="23"/>
      <c r="QZ37" s="23"/>
      <c r="RA37" s="23"/>
      <c r="RB37" s="23"/>
      <c r="RC37" s="23"/>
      <c r="RD37" s="23"/>
      <c r="RE37" s="23"/>
      <c r="RF37" s="23"/>
      <c r="RG37" s="23"/>
      <c r="RH37" s="23"/>
      <c r="RI37" s="23"/>
      <c r="RJ37" s="23"/>
      <c r="RK37" s="23"/>
      <c r="RL37" s="23"/>
      <c r="RM37" s="23"/>
      <c r="RN37" s="23"/>
      <c r="RO37" s="23"/>
      <c r="RP37" s="23"/>
      <c r="RQ37" s="23"/>
      <c r="RR37" s="23"/>
      <c r="RS37" s="23"/>
      <c r="RT37" s="23"/>
      <c r="RU37" s="23"/>
      <c r="RV37" s="23"/>
      <c r="RW37" s="23"/>
      <c r="RX37" s="23"/>
      <c r="RY37" s="23"/>
      <c r="RZ37" s="23"/>
      <c r="SA37" s="23"/>
      <c r="SB37" s="23"/>
      <c r="SC37" s="23"/>
      <c r="SD37" s="23"/>
      <c r="SE37" s="23"/>
      <c r="SF37" s="23"/>
      <c r="SG37" s="23"/>
      <c r="SH37" s="23"/>
      <c r="SI37" s="23"/>
      <c r="SJ37" s="23"/>
      <c r="SK37" s="23"/>
      <c r="SL37" s="23"/>
      <c r="SM37" s="23"/>
      <c r="SN37" s="23"/>
      <c r="SO37" s="23"/>
      <c r="SP37" s="23"/>
      <c r="SQ37" s="23"/>
      <c r="SR37" s="23"/>
      <c r="SS37" s="23"/>
      <c r="ST37" s="23"/>
      <c r="SU37" s="23"/>
      <c r="SV37" s="23"/>
      <c r="SW37" s="23"/>
      <c r="SX37" s="23"/>
      <c r="SY37" s="23"/>
      <c r="SZ37" s="23"/>
      <c r="TA37" s="23"/>
      <c r="TB37" s="23"/>
      <c r="TC37" s="23"/>
      <c r="TD37" s="23"/>
      <c r="TE37" s="23"/>
      <c r="TF37" s="23"/>
      <c r="TG37" s="23"/>
      <c r="TH37" s="23"/>
      <c r="TI37" s="23"/>
      <c r="TJ37" s="23"/>
      <c r="TK37" s="23"/>
      <c r="TL37" s="23"/>
      <c r="TM37" s="23"/>
      <c r="TN37" s="23"/>
      <c r="TO37" s="23"/>
      <c r="TP37" s="23"/>
      <c r="TQ37" s="23"/>
      <c r="TR37" s="23"/>
      <c r="TS37" s="23"/>
      <c r="TT37" s="23"/>
      <c r="TU37" s="23"/>
      <c r="TV37" s="23"/>
      <c r="TW37" s="23"/>
      <c r="TX37" s="23"/>
      <c r="TY37" s="23"/>
      <c r="TZ37" s="23"/>
      <c r="UA37" s="23"/>
      <c r="UB37" s="23"/>
      <c r="UC37" s="23"/>
      <c r="UD37" s="23"/>
      <c r="UE37" s="23"/>
      <c r="UF37" s="23"/>
      <c r="UG37" s="23"/>
      <c r="UH37" s="23"/>
      <c r="UI37" s="23"/>
      <c r="UJ37" s="23"/>
      <c r="UK37" s="23"/>
      <c r="UL37" s="23"/>
      <c r="UM37" s="23"/>
      <c r="UN37" s="23"/>
      <c r="UO37" s="23"/>
      <c r="UP37" s="23"/>
      <c r="UQ37" s="23"/>
      <c r="UR37" s="23"/>
      <c r="US37" s="23"/>
      <c r="UT37" s="23"/>
      <c r="UU37" s="23"/>
      <c r="UV37" s="23"/>
      <c r="UW37" s="23"/>
      <c r="UX37" s="23"/>
      <c r="UY37" s="23"/>
      <c r="UZ37" s="23"/>
      <c r="VA37" s="23"/>
      <c r="VB37" s="23"/>
      <c r="VC37" s="23"/>
      <c r="VD37" s="23"/>
      <c r="VE37" s="23"/>
      <c r="VF37" s="23"/>
      <c r="VG37" s="23"/>
      <c r="VH37" s="23"/>
      <c r="VI37" s="23"/>
      <c r="VJ37" s="23"/>
      <c r="VK37" s="23"/>
      <c r="VL37" s="23"/>
      <c r="VM37" s="23"/>
      <c r="VN37" s="23"/>
      <c r="VO37" s="23"/>
      <c r="VP37" s="23"/>
      <c r="VQ37" s="23"/>
      <c r="VR37" s="23"/>
      <c r="VS37" s="23"/>
      <c r="VT37" s="23"/>
      <c r="VU37" s="23"/>
      <c r="VV37" s="23"/>
      <c r="VW37" s="23"/>
      <c r="VX37" s="23"/>
      <c r="VY37" s="23"/>
      <c r="VZ37" s="23"/>
      <c r="WA37" s="23"/>
      <c r="WB37" s="23"/>
      <c r="WC37" s="23"/>
      <c r="WD37" s="23"/>
      <c r="WE37" s="23"/>
      <c r="WF37" s="23"/>
      <c r="WG37" s="23"/>
      <c r="WH37" s="23"/>
      <c r="WI37" s="23"/>
      <c r="WJ37" s="23"/>
      <c r="WK37" s="23"/>
      <c r="WL37" s="23"/>
      <c r="WM37" s="23"/>
      <c r="WN37" s="23"/>
      <c r="WO37" s="23"/>
      <c r="WP37" s="23"/>
      <c r="WQ37" s="23"/>
      <c r="WR37" s="23"/>
      <c r="WS37" s="23"/>
      <c r="WT37" s="23"/>
      <c r="WU37" s="23"/>
      <c r="WV37" s="23"/>
      <c r="WW37" s="23"/>
      <c r="WX37" s="23"/>
      <c r="WY37" s="23"/>
      <c r="WZ37" s="23"/>
      <c r="XA37" s="23"/>
      <c r="XB37" s="23"/>
      <c r="XC37" s="23"/>
      <c r="XD37" s="23"/>
      <c r="XE37" s="23"/>
      <c r="XF37" s="23"/>
      <c r="XG37" s="23"/>
      <c r="XH37" s="23"/>
      <c r="XI37" s="23"/>
      <c r="XJ37" s="23"/>
      <c r="XK37" s="23"/>
      <c r="XL37" s="23"/>
      <c r="XM37" s="23"/>
      <c r="XN37" s="23"/>
      <c r="XO37" s="23"/>
      <c r="XP37" s="23"/>
      <c r="XQ37" s="23"/>
      <c r="XR37" s="23"/>
      <c r="XS37" s="23"/>
      <c r="XT37" s="23"/>
      <c r="XU37" s="23"/>
      <c r="XV37" s="23"/>
      <c r="XW37" s="23"/>
      <c r="XX37" s="23"/>
      <c r="XY37" s="23"/>
      <c r="XZ37" s="23"/>
      <c r="YA37" s="23"/>
      <c r="YB37" s="23"/>
      <c r="YC37" s="23"/>
      <c r="YD37" s="23"/>
      <c r="YE37" s="23"/>
      <c r="YF37" s="23"/>
      <c r="YG37" s="23"/>
      <c r="YH37" s="23"/>
      <c r="YI37" s="23"/>
      <c r="YJ37" s="23"/>
      <c r="YK37" s="23"/>
      <c r="YL37" s="23"/>
      <c r="YM37" s="23"/>
      <c r="YN37" s="23"/>
      <c r="YO37" s="23"/>
      <c r="YP37" s="23"/>
      <c r="YQ37" s="23"/>
      <c r="YR37" s="23"/>
      <c r="YS37" s="23"/>
      <c r="YT37" s="23"/>
      <c r="YU37" s="23"/>
      <c r="YV37" s="23"/>
      <c r="YW37" s="23"/>
      <c r="YX37" s="23"/>
      <c r="YY37" s="23"/>
      <c r="YZ37" s="23"/>
      <c r="ZA37" s="23"/>
      <c r="ZB37" s="23"/>
      <c r="ZC37" s="23"/>
      <c r="ZD37" s="23"/>
      <c r="ZE37" s="23"/>
      <c r="ZF37" s="23"/>
      <c r="ZG37" s="23"/>
      <c r="ZH37" s="23"/>
      <c r="ZI37" s="23"/>
      <c r="ZJ37" s="23"/>
      <c r="ZK37" s="23"/>
      <c r="ZL37" s="23"/>
      <c r="ZM37" s="23"/>
      <c r="ZN37" s="23"/>
      <c r="ZO37" s="23"/>
      <c r="ZP37" s="23"/>
      <c r="ZQ37" s="23"/>
      <c r="ZR37" s="23"/>
      <c r="ZS37" s="23"/>
      <c r="ZT37" s="23"/>
      <c r="ZU37" s="23"/>
      <c r="ZV37" s="23"/>
      <c r="ZW37" s="23"/>
      <c r="ZX37" s="23"/>
      <c r="ZY37" s="23"/>
      <c r="ZZ37" s="23"/>
      <c r="AAA37" s="23"/>
      <c r="AAB37" s="23"/>
      <c r="AAC37" s="23"/>
      <c r="AAD37" s="23"/>
      <c r="AAE37" s="23"/>
      <c r="AAF37" s="23"/>
      <c r="AAG37" s="23"/>
      <c r="AAH37" s="23"/>
      <c r="AAI37" s="23"/>
      <c r="AAJ37" s="23"/>
      <c r="AAK37" s="23"/>
      <c r="AAL37" s="23"/>
      <c r="AAM37" s="23"/>
      <c r="AAN37" s="23"/>
      <c r="AAO37" s="23"/>
      <c r="AAP37" s="23"/>
      <c r="AAQ37" s="23"/>
      <c r="AAR37" s="23"/>
      <c r="AAS37" s="23"/>
      <c r="AAT37" s="23"/>
      <c r="AAU37" s="23"/>
      <c r="AAV37" s="23"/>
      <c r="AAW37" s="23"/>
      <c r="AAX37" s="23"/>
      <c r="AAY37" s="23"/>
      <c r="AAZ37" s="23"/>
      <c r="ABA37" s="23"/>
      <c r="ABB37" s="23"/>
      <c r="ABC37" s="23"/>
      <c r="ABD37" s="23"/>
      <c r="ABE37" s="23"/>
      <c r="ABF37" s="23"/>
      <c r="ABG37" s="23"/>
      <c r="ABH37" s="23"/>
      <c r="ABI37" s="23"/>
      <c r="ABJ37" s="23"/>
      <c r="ABK37" s="23"/>
      <c r="ABL37" s="23"/>
      <c r="ABM37" s="23"/>
      <c r="ABN37" s="23"/>
      <c r="ABO37" s="23"/>
      <c r="ABP37" s="23"/>
      <c r="ABQ37" s="23"/>
      <c r="ABR37" s="23"/>
      <c r="ABS37" s="23"/>
      <c r="ABT37" s="23"/>
      <c r="ABU37" s="23"/>
      <c r="ABV37" s="23"/>
      <c r="ABW37" s="23"/>
      <c r="ABX37" s="23"/>
      <c r="ABY37" s="23"/>
      <c r="ABZ37" s="23"/>
      <c r="ACA37" s="23"/>
      <c r="ACB37" s="23"/>
      <c r="ACC37" s="23"/>
      <c r="ACD37" s="23"/>
      <c r="ACE37" s="23"/>
      <c r="ACF37" s="23"/>
      <c r="ACG37" s="23"/>
      <c r="ACH37" s="23"/>
      <c r="ACI37" s="23"/>
      <c r="ACJ37" s="23"/>
      <c r="ACK37" s="23"/>
      <c r="ACL37" s="23"/>
      <c r="ACM37" s="23"/>
      <c r="ACN37" s="23"/>
      <c r="ACO37" s="23"/>
      <c r="ACP37" s="23"/>
      <c r="ACQ37" s="23"/>
      <c r="ACR37" s="23"/>
      <c r="ACS37" s="23"/>
      <c r="ACT37" s="23"/>
      <c r="ACU37" s="23"/>
      <c r="ACV37" s="23"/>
      <c r="ACW37" s="23"/>
      <c r="ACX37" s="23"/>
      <c r="ACY37" s="23"/>
      <c r="ACZ37" s="23"/>
      <c r="ADA37" s="23"/>
      <c r="ADB37" s="23"/>
      <c r="ADC37" s="23"/>
      <c r="ADD37" s="23"/>
      <c r="ADE37" s="23"/>
      <c r="ADF37" s="23"/>
      <c r="ADG37" s="23"/>
      <c r="ADH37" s="23"/>
      <c r="ADI37" s="23"/>
      <c r="ADJ37" s="23"/>
      <c r="ADK37" s="23"/>
      <c r="ADL37" s="23"/>
      <c r="ADM37" s="23"/>
      <c r="ADN37" s="23"/>
      <c r="ADO37" s="23"/>
      <c r="ADP37" s="23"/>
      <c r="ADQ37" s="23"/>
      <c r="ADR37" s="23"/>
      <c r="ADS37" s="23"/>
      <c r="ADT37" s="23"/>
      <c r="ADU37" s="23"/>
      <c r="ADV37" s="23"/>
      <c r="ADW37" s="23"/>
      <c r="ADX37" s="23"/>
      <c r="ADY37" s="23"/>
      <c r="ADZ37" s="23"/>
      <c r="AEA37" s="23"/>
      <c r="AEB37" s="23"/>
      <c r="AEC37" s="23"/>
      <c r="AED37" s="23"/>
      <c r="AEE37" s="23"/>
      <c r="AEF37" s="23"/>
      <c r="AEG37" s="23"/>
      <c r="AEH37" s="23"/>
      <c r="AEI37" s="23"/>
      <c r="AEJ37" s="23"/>
      <c r="AEK37" s="23"/>
      <c r="AEL37" s="23"/>
      <c r="AEM37" s="23"/>
      <c r="AEN37" s="23"/>
      <c r="AEO37" s="23"/>
      <c r="AEP37" s="23"/>
      <c r="AEQ37" s="23"/>
      <c r="AER37" s="23"/>
      <c r="AES37" s="23"/>
      <c r="AET37" s="23"/>
      <c r="AEU37" s="23"/>
      <c r="AEV37" s="23"/>
      <c r="AEW37" s="23"/>
      <c r="AEX37" s="23"/>
      <c r="AEY37" s="23"/>
      <c r="AEZ37" s="23"/>
      <c r="AFA37" s="23"/>
      <c r="AFB37" s="23"/>
      <c r="AFC37" s="23"/>
      <c r="AFD37" s="23"/>
      <c r="AFE37" s="23"/>
      <c r="AFF37" s="23"/>
      <c r="AFG37" s="23"/>
      <c r="AFH37" s="23"/>
      <c r="AFI37" s="23"/>
      <c r="AFJ37" s="23"/>
      <c r="AFK37" s="23"/>
      <c r="AFL37" s="23"/>
      <c r="AFM37" s="23"/>
      <c r="AFN37" s="23"/>
      <c r="AFO37" s="23"/>
      <c r="AFP37" s="23"/>
      <c r="AFQ37" s="23"/>
      <c r="AFR37" s="23"/>
      <c r="AFS37" s="23"/>
      <c r="AFT37" s="23"/>
      <c r="AFU37" s="23"/>
      <c r="AFV37" s="23"/>
      <c r="AFW37" s="23"/>
      <c r="AFX37" s="23"/>
      <c r="AFY37" s="23"/>
      <c r="AFZ37" s="23"/>
      <c r="AGA37" s="23"/>
      <c r="AGB37" s="23"/>
      <c r="AGC37" s="23"/>
      <c r="AGD37" s="23"/>
      <c r="AGE37" s="23"/>
      <c r="AGF37" s="23"/>
      <c r="AGG37" s="23"/>
      <c r="AGH37" s="23"/>
      <c r="AGI37" s="23"/>
      <c r="AGJ37" s="23"/>
      <c r="AGK37" s="23"/>
      <c r="AGL37" s="23"/>
      <c r="AGM37" s="23"/>
      <c r="AGN37" s="23"/>
      <c r="AGO37" s="23"/>
      <c r="AGP37" s="23"/>
      <c r="AGQ37" s="23"/>
      <c r="AGR37" s="23"/>
      <c r="AGS37" s="23"/>
      <c r="AGT37" s="23"/>
      <c r="AGU37" s="23"/>
      <c r="AGV37" s="23"/>
      <c r="AGW37" s="23"/>
      <c r="AGX37" s="23"/>
      <c r="AGY37" s="23"/>
      <c r="AGZ37" s="23"/>
      <c r="AHA37" s="23"/>
      <c r="AHB37" s="23"/>
      <c r="AHC37" s="23"/>
      <c r="AHD37" s="23"/>
      <c r="AHE37" s="23"/>
      <c r="AHF37" s="23"/>
      <c r="AHG37" s="23"/>
      <c r="AHH37" s="23"/>
      <c r="AHI37" s="23"/>
      <c r="AHJ37" s="23"/>
      <c r="AHK37" s="23"/>
      <c r="AHL37" s="23"/>
      <c r="AHM37" s="23"/>
      <c r="AHN37" s="23"/>
      <c r="AHO37" s="23"/>
      <c r="AHP37" s="23"/>
      <c r="AHQ37" s="23"/>
      <c r="AHR37" s="23"/>
      <c r="AHS37" s="23"/>
      <c r="AHT37" s="23"/>
      <c r="AHU37" s="23"/>
      <c r="AHV37" s="23"/>
      <c r="AHW37" s="23"/>
      <c r="AHX37" s="23"/>
      <c r="AHY37" s="23"/>
      <c r="AHZ37" s="23"/>
      <c r="AIA37" s="23"/>
      <c r="AIB37" s="23"/>
      <c r="AIC37" s="23"/>
      <c r="AID37" s="23"/>
      <c r="AIE37" s="23"/>
      <c r="AIF37" s="23"/>
      <c r="AIG37" s="23"/>
      <c r="AIH37" s="23"/>
      <c r="AII37" s="23"/>
      <c r="AIJ37" s="23"/>
      <c r="AIK37" s="23"/>
      <c r="AIL37" s="23"/>
      <c r="AIM37" s="23"/>
      <c r="AIN37" s="23"/>
      <c r="AIO37" s="23"/>
      <c r="AIP37" s="23"/>
      <c r="AIQ37" s="23"/>
      <c r="AIR37" s="23"/>
      <c r="AIS37" s="23"/>
      <c r="AIT37" s="23"/>
      <c r="AIU37" s="23"/>
      <c r="AIV37" s="23"/>
      <c r="AIW37" s="23"/>
      <c r="AIX37" s="23"/>
      <c r="AIY37" s="23"/>
      <c r="AIZ37" s="23"/>
      <c r="AJA37" s="23"/>
      <c r="AJB37" s="23"/>
      <c r="AJC37" s="23"/>
      <c r="AJD37" s="23"/>
      <c r="AJE37" s="23"/>
      <c r="AJF37" s="23"/>
      <c r="AJG37" s="23"/>
      <c r="AJH37" s="23"/>
      <c r="AJI37" s="23"/>
      <c r="AJJ37" s="23"/>
      <c r="AJK37" s="23"/>
      <c r="AJL37" s="23"/>
      <c r="AJM37" s="23"/>
      <c r="AJN37" s="23"/>
      <c r="AJO37" s="23"/>
      <c r="AJP37" s="23"/>
      <c r="AJQ37" s="23"/>
      <c r="AJR37" s="23"/>
      <c r="AJS37" s="23"/>
      <c r="AJT37" s="23"/>
      <c r="AJU37" s="23"/>
      <c r="AJV37" s="23"/>
      <c r="AJW37" s="23"/>
      <c r="AJX37" s="23"/>
      <c r="AJY37" s="23"/>
      <c r="AJZ37" s="23"/>
      <c r="AKA37" s="23"/>
      <c r="AKB37" s="23"/>
      <c r="AKC37" s="23"/>
      <c r="AKD37" s="23"/>
      <c r="AKE37" s="23"/>
      <c r="AKF37" s="23"/>
      <c r="AKG37" s="23"/>
      <c r="AKH37" s="23"/>
      <c r="AKI37" s="23"/>
      <c r="AKJ37" s="23"/>
      <c r="AKK37" s="23"/>
      <c r="AKL37" s="23"/>
      <c r="AKM37" s="23"/>
      <c r="AKN37" s="23"/>
      <c r="AKO37" s="23"/>
      <c r="AKP37" s="23"/>
      <c r="AKQ37" s="23"/>
      <c r="AKR37" s="23"/>
      <c r="AKS37" s="23"/>
      <c r="AKT37" s="23"/>
      <c r="AKU37" s="23"/>
      <c r="AKV37" s="23"/>
      <c r="AKW37" s="23"/>
      <c r="AKX37" s="23"/>
      <c r="AKY37" s="23"/>
      <c r="AKZ37" s="23"/>
      <c r="ALA37" s="23"/>
      <c r="ALB37" s="23"/>
      <c r="ALC37" s="23"/>
      <c r="ALD37" s="23"/>
      <c r="ALE37" s="23"/>
      <c r="ALF37" s="23"/>
      <c r="ALG37" s="23"/>
      <c r="ALH37" s="23"/>
      <c r="ALI37" s="23"/>
      <c r="ALJ37" s="23"/>
      <c r="ALK37" s="23"/>
      <c r="ALL37" s="23"/>
      <c r="ALM37" s="23"/>
      <c r="ALN37" s="23"/>
      <c r="ALO37" s="23"/>
      <c r="ALP37" s="23"/>
      <c r="ALQ37" s="23"/>
      <c r="ALR37" s="23"/>
      <c r="ALS37" s="23"/>
      <c r="ALT37" s="23"/>
      <c r="ALU37" s="23"/>
      <c r="ALV37" s="23"/>
      <c r="ALW37" s="23"/>
      <c r="ALX37" s="23"/>
      <c r="ALY37" s="23"/>
      <c r="ALZ37" s="23"/>
      <c r="AMA37" s="23"/>
      <c r="AMB37" s="23"/>
      <c r="AMC37" s="23"/>
      <c r="AMD37" s="23"/>
      <c r="AME37" s="23"/>
      <c r="AMF37" s="23"/>
      <c r="AMG37" s="23"/>
      <c r="AMH37" s="23"/>
      <c r="AMI37" s="23"/>
      <c r="AMJ37" s="23"/>
      <c r="AMK37" s="23"/>
      <c r="AML37" s="23"/>
      <c r="AMM37" s="23"/>
      <c r="AMN37" s="23"/>
      <c r="AMO37" s="23"/>
      <c r="AMP37" s="23"/>
      <c r="AMQ37" s="23"/>
      <c r="AMR37" s="23"/>
      <c r="AMS37" s="23"/>
      <c r="AMT37" s="23"/>
      <c r="AMU37" s="23"/>
      <c r="AMV37" s="23"/>
      <c r="AMW37" s="23"/>
      <c r="AMX37" s="23"/>
      <c r="AMY37" s="23"/>
      <c r="AMZ37" s="23"/>
      <c r="ANA37" s="23"/>
      <c r="ANB37" s="23"/>
      <c r="ANC37" s="23"/>
      <c r="AND37" s="23"/>
      <c r="ANE37" s="23"/>
      <c r="ANF37" s="23"/>
      <c r="ANG37" s="23"/>
      <c r="ANH37" s="23"/>
      <c r="ANI37" s="23"/>
      <c r="ANJ37" s="23"/>
      <c r="ANK37" s="23"/>
      <c r="ANL37" s="23"/>
      <c r="ANM37" s="23"/>
      <c r="ANN37" s="23"/>
      <c r="ANO37" s="23"/>
    </row>
    <row r="38" spans="1:1055" s="5" customFormat="1" ht="6" customHeight="1" thickBot="1" x14ac:dyDescent="0.25">
      <c r="A38" s="11"/>
      <c r="B38" s="38"/>
      <c r="C38" s="39"/>
      <c r="D38" s="39"/>
      <c r="E38" s="39"/>
      <c r="F38" s="39"/>
      <c r="G38" s="4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  <c r="AMG38" s="7"/>
      <c r="AMH38" s="7"/>
      <c r="AMI38" s="7"/>
      <c r="AMJ38" s="7"/>
      <c r="AMK38" s="7"/>
      <c r="AML38" s="7"/>
      <c r="AMM38" s="7"/>
      <c r="AMN38" s="7"/>
      <c r="AMO38" s="7"/>
      <c r="AMP38" s="7"/>
      <c r="AMQ38" s="7"/>
      <c r="AMR38" s="7"/>
      <c r="AMS38" s="7"/>
      <c r="AMT38" s="7"/>
      <c r="AMU38" s="7"/>
      <c r="AMV38" s="7"/>
      <c r="AMW38" s="7"/>
      <c r="AMX38" s="7"/>
      <c r="AMY38" s="7"/>
      <c r="AMZ38" s="7"/>
      <c r="ANA38" s="7"/>
      <c r="ANB38" s="7"/>
      <c r="ANC38" s="7"/>
      <c r="AND38" s="7"/>
      <c r="ANE38" s="7"/>
      <c r="ANF38" s="7"/>
      <c r="ANG38" s="7"/>
      <c r="ANH38" s="7"/>
      <c r="ANI38" s="7"/>
      <c r="ANJ38" s="7"/>
      <c r="ANK38" s="7"/>
      <c r="ANL38" s="7"/>
      <c r="ANM38" s="7"/>
      <c r="ANN38" s="7"/>
      <c r="ANO38" s="7"/>
    </row>
    <row r="39" spans="1:1055" s="11" customFormat="1" ht="15" customHeight="1" x14ac:dyDescent="0.2">
      <c r="B39" s="32"/>
      <c r="C39" s="33"/>
      <c r="D39" s="34"/>
      <c r="E39" s="35"/>
      <c r="F39" s="35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</row>
    <row r="40" spans="1:1055" s="11" customFormat="1" ht="15" customHeight="1" thickBot="1" x14ac:dyDescent="0.25">
      <c r="B40" s="32"/>
      <c r="C40" s="33"/>
      <c r="D40" s="34"/>
      <c r="E40" s="35"/>
      <c r="F40" s="35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</row>
    <row r="41" spans="1:1055" s="3" customFormat="1" ht="24" customHeight="1" thickTop="1" x14ac:dyDescent="0.25">
      <c r="A41" s="18"/>
      <c r="B41" s="90"/>
      <c r="C41" s="141"/>
      <c r="D41" s="96" t="s">
        <v>84</v>
      </c>
      <c r="E41" s="91"/>
      <c r="F41" s="91"/>
      <c r="G41" s="92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/>
      <c r="SV41" s="18"/>
      <c r="SW41" s="18"/>
      <c r="SX41" s="18"/>
      <c r="SY41" s="18"/>
      <c r="SZ41" s="18"/>
      <c r="TA41" s="18"/>
      <c r="TB41" s="18"/>
      <c r="TC41" s="18"/>
      <c r="TD41" s="18"/>
      <c r="TE41" s="18"/>
      <c r="TF41" s="18"/>
      <c r="TG41" s="18"/>
      <c r="TH41" s="18"/>
      <c r="TI41" s="18"/>
      <c r="TJ41" s="18"/>
      <c r="TK41" s="18"/>
      <c r="TL41" s="18"/>
      <c r="TM41" s="18"/>
      <c r="TN41" s="18"/>
      <c r="TO41" s="18"/>
      <c r="TP41" s="18"/>
      <c r="TQ41" s="18"/>
      <c r="TR41" s="18"/>
      <c r="TS41" s="18"/>
      <c r="TT41" s="18"/>
      <c r="TU41" s="18"/>
      <c r="TV41" s="18"/>
      <c r="TW41" s="18"/>
      <c r="TX41" s="18"/>
      <c r="TY41" s="18"/>
      <c r="TZ41" s="18"/>
      <c r="UA41" s="18"/>
      <c r="UB41" s="18"/>
      <c r="UC41" s="18"/>
      <c r="UD41" s="18"/>
      <c r="UE41" s="18"/>
      <c r="UF41" s="18"/>
      <c r="UG41" s="18"/>
      <c r="UH41" s="18"/>
      <c r="UI41" s="18"/>
      <c r="UJ41" s="18"/>
      <c r="UK41" s="18"/>
      <c r="UL41" s="18"/>
      <c r="UM41" s="18"/>
      <c r="UN41" s="18"/>
      <c r="UO41" s="18"/>
      <c r="UP41" s="18"/>
      <c r="UQ41" s="18"/>
      <c r="UR41" s="18"/>
      <c r="US41" s="18"/>
      <c r="UT41" s="18"/>
      <c r="UU41" s="18"/>
      <c r="UV41" s="18"/>
      <c r="UW41" s="18"/>
      <c r="UX41" s="18"/>
      <c r="UY41" s="18"/>
      <c r="UZ41" s="18"/>
      <c r="VA41" s="18"/>
      <c r="VB41" s="18"/>
      <c r="VC41" s="18"/>
      <c r="VD41" s="18"/>
      <c r="VE41" s="18"/>
      <c r="VF41" s="18"/>
      <c r="VG41" s="18"/>
      <c r="VH41" s="18"/>
      <c r="VI41" s="18"/>
      <c r="VJ41" s="18"/>
      <c r="VK41" s="18"/>
      <c r="VL41" s="18"/>
      <c r="VM41" s="18"/>
      <c r="VN41" s="18"/>
      <c r="VO41" s="18"/>
      <c r="VP41" s="18"/>
      <c r="VQ41" s="18"/>
      <c r="VR41" s="18"/>
      <c r="VS41" s="18"/>
      <c r="VT41" s="18"/>
      <c r="VU41" s="18"/>
      <c r="VV41" s="18"/>
      <c r="VW41" s="18"/>
      <c r="VX41" s="18"/>
      <c r="VY41" s="18"/>
      <c r="VZ41" s="18"/>
      <c r="WA41" s="18"/>
      <c r="WB41" s="18"/>
      <c r="WC41" s="18"/>
      <c r="WD41" s="18"/>
      <c r="WE41" s="18"/>
      <c r="WF41" s="18"/>
      <c r="WG41" s="18"/>
      <c r="WH41" s="18"/>
      <c r="WI41" s="18"/>
      <c r="WJ41" s="18"/>
      <c r="WK41" s="18"/>
      <c r="WL41" s="18"/>
      <c r="WM41" s="18"/>
      <c r="WN41" s="18"/>
      <c r="WO41" s="18"/>
      <c r="WP41" s="18"/>
      <c r="WQ41" s="18"/>
      <c r="WR41" s="18"/>
      <c r="WS41" s="18"/>
      <c r="WT41" s="18"/>
      <c r="WU41" s="18"/>
      <c r="WV41" s="18"/>
      <c r="WW41" s="18"/>
      <c r="WX41" s="18"/>
      <c r="WY41" s="18"/>
      <c r="WZ41" s="18"/>
      <c r="XA41" s="18"/>
      <c r="XB41" s="18"/>
      <c r="XC41" s="18"/>
      <c r="XD41" s="18"/>
      <c r="XE41" s="18"/>
      <c r="XF41" s="18"/>
      <c r="XG41" s="18"/>
      <c r="XH41" s="18"/>
      <c r="XI41" s="18"/>
      <c r="XJ41" s="18"/>
      <c r="XK41" s="18"/>
      <c r="XL41" s="18"/>
      <c r="XM41" s="18"/>
      <c r="XN41" s="18"/>
      <c r="XO41" s="18"/>
      <c r="XP41" s="18"/>
      <c r="XQ41" s="18"/>
      <c r="XR41" s="18"/>
      <c r="XS41" s="18"/>
      <c r="XT41" s="18"/>
      <c r="XU41" s="18"/>
      <c r="XV41" s="18"/>
      <c r="XW41" s="18"/>
      <c r="XX41" s="18"/>
      <c r="XY41" s="18"/>
      <c r="XZ41" s="18"/>
      <c r="YA41" s="18"/>
      <c r="YB41" s="18"/>
      <c r="YC41" s="18"/>
      <c r="YD41" s="18"/>
      <c r="YE41" s="18"/>
      <c r="YF41" s="18"/>
      <c r="YG41" s="18"/>
      <c r="YH41" s="18"/>
      <c r="YI41" s="18"/>
      <c r="YJ41" s="18"/>
      <c r="YK41" s="18"/>
      <c r="YL41" s="18"/>
      <c r="YM41" s="18"/>
      <c r="YN41" s="18"/>
      <c r="YO41" s="18"/>
      <c r="YP41" s="18"/>
      <c r="YQ41" s="18"/>
      <c r="YR41" s="18"/>
      <c r="YS41" s="18"/>
      <c r="YT41" s="18"/>
      <c r="YU41" s="18"/>
      <c r="YV41" s="18"/>
      <c r="YW41" s="18"/>
      <c r="YX41" s="18"/>
      <c r="YY41" s="18"/>
      <c r="YZ41" s="18"/>
      <c r="ZA41" s="18"/>
      <c r="ZB41" s="18"/>
      <c r="ZC41" s="18"/>
      <c r="ZD41" s="18"/>
      <c r="ZE41" s="18"/>
      <c r="ZF41" s="18"/>
      <c r="ZG41" s="18"/>
      <c r="ZH41" s="18"/>
      <c r="ZI41" s="18"/>
      <c r="ZJ41" s="18"/>
      <c r="ZK41" s="18"/>
      <c r="ZL41" s="18"/>
      <c r="ZM41" s="18"/>
      <c r="ZN41" s="18"/>
      <c r="ZO41" s="18"/>
      <c r="ZP41" s="18"/>
      <c r="ZQ41" s="18"/>
      <c r="ZR41" s="18"/>
      <c r="ZS41" s="18"/>
      <c r="ZT41" s="18"/>
      <c r="ZU41" s="18"/>
      <c r="ZV41" s="18"/>
      <c r="ZW41" s="18"/>
      <c r="ZX41" s="18"/>
      <c r="ZY41" s="18"/>
      <c r="ZZ41" s="18"/>
      <c r="AAA41" s="18"/>
      <c r="AAB41" s="18"/>
      <c r="AAC41" s="18"/>
      <c r="AAD41" s="18"/>
      <c r="AAE41" s="18"/>
      <c r="AAF41" s="18"/>
      <c r="AAG41" s="18"/>
      <c r="AAH41" s="18"/>
      <c r="AAI41" s="18"/>
      <c r="AAJ41" s="18"/>
      <c r="AAK41" s="18"/>
      <c r="AAL41" s="18"/>
      <c r="AAM41" s="18"/>
      <c r="AAN41" s="18"/>
      <c r="AAO41" s="18"/>
      <c r="AAP41" s="18"/>
      <c r="AAQ41" s="18"/>
      <c r="AAR41" s="18"/>
      <c r="AAS41" s="18"/>
      <c r="AAT41" s="18"/>
      <c r="AAU41" s="18"/>
      <c r="AAV41" s="18"/>
      <c r="AAW41" s="18"/>
      <c r="AAX41" s="18"/>
      <c r="AAY41" s="18"/>
      <c r="AAZ41" s="18"/>
      <c r="ABA41" s="18"/>
      <c r="ABB41" s="18"/>
      <c r="ABC41" s="18"/>
      <c r="ABD41" s="18"/>
      <c r="ABE41" s="18"/>
      <c r="ABF41" s="18"/>
      <c r="ABG41" s="18"/>
      <c r="ABH41" s="18"/>
      <c r="ABI41" s="18"/>
      <c r="ABJ41" s="18"/>
      <c r="ABK41" s="18"/>
      <c r="ABL41" s="18"/>
      <c r="ABM41" s="18"/>
      <c r="ABN41" s="18"/>
      <c r="ABO41" s="18"/>
      <c r="ABP41" s="18"/>
      <c r="ABQ41" s="18"/>
      <c r="ABR41" s="18"/>
      <c r="ABS41" s="18"/>
      <c r="ABT41" s="18"/>
      <c r="ABU41" s="18"/>
      <c r="ABV41" s="18"/>
      <c r="ABW41" s="18"/>
      <c r="ABX41" s="18"/>
      <c r="ABY41" s="18"/>
      <c r="ABZ41" s="18"/>
      <c r="ACA41" s="18"/>
      <c r="ACB41" s="18"/>
      <c r="ACC41" s="18"/>
      <c r="ACD41" s="18"/>
      <c r="ACE41" s="18"/>
      <c r="ACF41" s="18"/>
      <c r="ACG41" s="18"/>
      <c r="ACH41" s="18"/>
      <c r="ACI41" s="18"/>
      <c r="ACJ41" s="18"/>
      <c r="ACK41" s="18"/>
      <c r="ACL41" s="18"/>
      <c r="ACM41" s="18"/>
      <c r="ACN41" s="18"/>
      <c r="ACO41" s="18"/>
      <c r="ACP41" s="18"/>
      <c r="ACQ41" s="18"/>
      <c r="ACR41" s="18"/>
      <c r="ACS41" s="18"/>
      <c r="ACT41" s="18"/>
      <c r="ACU41" s="18"/>
      <c r="ACV41" s="18"/>
      <c r="ACW41" s="18"/>
      <c r="ACX41" s="18"/>
      <c r="ACY41" s="18"/>
      <c r="ACZ41" s="18"/>
      <c r="ADA41" s="18"/>
      <c r="ADB41" s="18"/>
      <c r="ADC41" s="18"/>
      <c r="ADD41" s="18"/>
      <c r="ADE41" s="18"/>
      <c r="ADF41" s="18"/>
      <c r="ADG41" s="18"/>
      <c r="ADH41" s="18"/>
      <c r="ADI41" s="18"/>
      <c r="ADJ41" s="18"/>
      <c r="ADK41" s="18"/>
      <c r="ADL41" s="18"/>
      <c r="ADM41" s="18"/>
      <c r="ADN41" s="18"/>
      <c r="ADO41" s="18"/>
      <c r="ADP41" s="18"/>
      <c r="ADQ41" s="18"/>
      <c r="ADR41" s="18"/>
      <c r="ADS41" s="18"/>
      <c r="ADT41" s="18"/>
      <c r="ADU41" s="18"/>
      <c r="ADV41" s="18"/>
      <c r="ADW41" s="18"/>
      <c r="ADX41" s="18"/>
      <c r="ADY41" s="18"/>
      <c r="ADZ41" s="18"/>
      <c r="AEA41" s="18"/>
      <c r="AEB41" s="18"/>
      <c r="AEC41" s="18"/>
      <c r="AED41" s="18"/>
      <c r="AEE41" s="18"/>
      <c r="AEF41" s="18"/>
      <c r="AEG41" s="18"/>
      <c r="AEH41" s="18"/>
      <c r="AEI41" s="18"/>
      <c r="AEJ41" s="18"/>
      <c r="AEK41" s="18"/>
      <c r="AEL41" s="18"/>
      <c r="AEM41" s="18"/>
      <c r="AEN41" s="18"/>
      <c r="AEO41" s="18"/>
      <c r="AEP41" s="18"/>
      <c r="AEQ41" s="18"/>
      <c r="AER41" s="18"/>
      <c r="AES41" s="18"/>
      <c r="AET41" s="18"/>
      <c r="AEU41" s="18"/>
      <c r="AEV41" s="18"/>
      <c r="AEW41" s="18"/>
      <c r="AEX41" s="18"/>
      <c r="AEY41" s="18"/>
      <c r="AEZ41" s="18"/>
      <c r="AFA41" s="18"/>
      <c r="AFB41" s="18"/>
      <c r="AFC41" s="18"/>
      <c r="AFD41" s="18"/>
      <c r="AFE41" s="18"/>
      <c r="AFF41" s="18"/>
      <c r="AFG41" s="18"/>
      <c r="AFH41" s="18"/>
      <c r="AFI41" s="18"/>
      <c r="AFJ41" s="18"/>
      <c r="AFK41" s="18"/>
      <c r="AFL41" s="18"/>
      <c r="AFM41" s="18"/>
      <c r="AFN41" s="18"/>
      <c r="AFO41" s="18"/>
      <c r="AFP41" s="18"/>
      <c r="AFQ41" s="18"/>
      <c r="AFR41" s="18"/>
      <c r="AFS41" s="18"/>
      <c r="AFT41" s="18"/>
      <c r="AFU41" s="18"/>
      <c r="AFV41" s="18"/>
      <c r="AFW41" s="18"/>
      <c r="AFX41" s="18"/>
      <c r="AFY41" s="18"/>
      <c r="AFZ41" s="18"/>
      <c r="AGA41" s="18"/>
      <c r="AGB41" s="18"/>
      <c r="AGC41" s="18"/>
      <c r="AGD41" s="18"/>
      <c r="AGE41" s="18"/>
      <c r="AGF41" s="18"/>
      <c r="AGG41" s="18"/>
      <c r="AGH41" s="18"/>
      <c r="AGI41" s="18"/>
      <c r="AGJ41" s="18"/>
      <c r="AGK41" s="18"/>
      <c r="AGL41" s="18"/>
      <c r="AGM41" s="18"/>
      <c r="AGN41" s="18"/>
      <c r="AGO41" s="18"/>
      <c r="AGP41" s="18"/>
      <c r="AGQ41" s="18"/>
      <c r="AGR41" s="18"/>
      <c r="AGS41" s="18"/>
      <c r="AGT41" s="18"/>
      <c r="AGU41" s="18"/>
      <c r="AGV41" s="18"/>
      <c r="AGW41" s="18"/>
      <c r="AGX41" s="18"/>
      <c r="AGY41" s="18"/>
      <c r="AGZ41" s="18"/>
      <c r="AHA41" s="18"/>
      <c r="AHB41" s="18"/>
      <c r="AHC41" s="18"/>
      <c r="AHD41" s="18"/>
      <c r="AHE41" s="18"/>
      <c r="AHF41" s="18"/>
      <c r="AHG41" s="18"/>
      <c r="AHH41" s="18"/>
      <c r="AHI41" s="18"/>
      <c r="AHJ41" s="18"/>
      <c r="AHK41" s="18"/>
      <c r="AHL41" s="18"/>
      <c r="AHM41" s="18"/>
      <c r="AHN41" s="18"/>
      <c r="AHO41" s="18"/>
      <c r="AHP41" s="18"/>
      <c r="AHQ41" s="18"/>
      <c r="AHR41" s="18"/>
      <c r="AHS41" s="18"/>
      <c r="AHT41" s="18"/>
      <c r="AHU41" s="18"/>
      <c r="AHV41" s="18"/>
      <c r="AHW41" s="18"/>
      <c r="AHX41" s="18"/>
      <c r="AHY41" s="18"/>
      <c r="AHZ41" s="18"/>
      <c r="AIA41" s="18"/>
      <c r="AIB41" s="18"/>
      <c r="AIC41" s="18"/>
      <c r="AID41" s="18"/>
      <c r="AIE41" s="18"/>
      <c r="AIF41" s="18"/>
      <c r="AIG41" s="18"/>
      <c r="AIH41" s="18"/>
      <c r="AII41" s="18"/>
      <c r="AIJ41" s="18"/>
      <c r="AIK41" s="18"/>
      <c r="AIL41" s="18"/>
      <c r="AIM41" s="18"/>
      <c r="AIN41" s="18"/>
      <c r="AIO41" s="18"/>
      <c r="AIP41" s="18"/>
      <c r="AIQ41" s="18"/>
      <c r="AIR41" s="18"/>
      <c r="AIS41" s="18"/>
      <c r="AIT41" s="18"/>
      <c r="AIU41" s="18"/>
      <c r="AIV41" s="18"/>
      <c r="AIW41" s="18"/>
      <c r="AIX41" s="18"/>
      <c r="AIY41" s="18"/>
      <c r="AIZ41" s="18"/>
      <c r="AJA41" s="18"/>
      <c r="AJB41" s="18"/>
      <c r="AJC41" s="18"/>
      <c r="AJD41" s="18"/>
      <c r="AJE41" s="18"/>
      <c r="AJF41" s="18"/>
      <c r="AJG41" s="18"/>
      <c r="AJH41" s="18"/>
      <c r="AJI41" s="18"/>
      <c r="AJJ41" s="18"/>
      <c r="AJK41" s="18"/>
      <c r="AJL41" s="18"/>
      <c r="AJM41" s="18"/>
      <c r="AJN41" s="18"/>
      <c r="AJO41" s="18"/>
      <c r="AJP41" s="18"/>
      <c r="AJQ41" s="18"/>
      <c r="AJR41" s="18"/>
      <c r="AJS41" s="18"/>
      <c r="AJT41" s="18"/>
      <c r="AJU41" s="18"/>
      <c r="AJV41" s="18"/>
      <c r="AJW41" s="18"/>
      <c r="AJX41" s="18"/>
      <c r="AJY41" s="18"/>
      <c r="AJZ41" s="18"/>
      <c r="AKA41" s="18"/>
      <c r="AKB41" s="18"/>
      <c r="AKC41" s="18"/>
      <c r="AKD41" s="18"/>
      <c r="AKE41" s="18"/>
      <c r="AKF41" s="18"/>
      <c r="AKG41" s="18"/>
      <c r="AKH41" s="18"/>
      <c r="AKI41" s="18"/>
      <c r="AKJ41" s="18"/>
      <c r="AKK41" s="18"/>
      <c r="AKL41" s="18"/>
      <c r="AKM41" s="18"/>
      <c r="AKN41" s="18"/>
      <c r="AKO41" s="18"/>
      <c r="AKP41" s="18"/>
      <c r="AKQ41" s="18"/>
      <c r="AKR41" s="18"/>
      <c r="AKS41" s="18"/>
      <c r="AKT41" s="18"/>
      <c r="AKU41" s="18"/>
      <c r="AKV41" s="18"/>
      <c r="AKW41" s="18"/>
      <c r="AKX41" s="18"/>
      <c r="AKY41" s="18"/>
      <c r="AKZ41" s="18"/>
      <c r="ALA41" s="18"/>
      <c r="ALB41" s="18"/>
      <c r="ALC41" s="18"/>
      <c r="ALD41" s="18"/>
      <c r="ALE41" s="18"/>
      <c r="ALF41" s="18"/>
      <c r="ALG41" s="18"/>
      <c r="ALH41" s="18"/>
      <c r="ALI41" s="18"/>
      <c r="ALJ41" s="18"/>
      <c r="ALK41" s="18"/>
      <c r="ALL41" s="18"/>
      <c r="ALM41" s="18"/>
      <c r="ALN41" s="18"/>
      <c r="ALO41" s="18"/>
      <c r="ALP41" s="18"/>
      <c r="ALQ41" s="18"/>
      <c r="ALR41" s="18"/>
      <c r="ALS41" s="18"/>
      <c r="ALT41" s="18"/>
      <c r="ALU41" s="18"/>
      <c r="ALV41" s="18"/>
      <c r="ALW41" s="18"/>
      <c r="ALX41" s="18"/>
      <c r="ALY41" s="18"/>
      <c r="ALZ41" s="18"/>
      <c r="AMA41" s="18"/>
      <c r="AMB41" s="18"/>
      <c r="AMC41" s="18"/>
      <c r="AMD41" s="18"/>
      <c r="AME41" s="18"/>
      <c r="AMF41" s="18"/>
      <c r="AMG41" s="18"/>
      <c r="AMH41" s="18"/>
      <c r="AMI41" s="18"/>
      <c r="AMJ41" s="18"/>
      <c r="AMK41" s="18"/>
      <c r="AML41" s="18"/>
      <c r="AMM41" s="18"/>
      <c r="AMN41" s="18"/>
      <c r="AMO41" s="18"/>
      <c r="AMP41" s="18"/>
      <c r="AMQ41" s="18"/>
      <c r="AMR41" s="18"/>
      <c r="AMS41" s="18"/>
      <c r="AMT41" s="18"/>
      <c r="AMU41" s="18"/>
      <c r="AMV41" s="18"/>
      <c r="AMW41" s="18"/>
      <c r="AMX41" s="18"/>
      <c r="AMY41" s="18"/>
      <c r="AMZ41" s="18"/>
      <c r="ANA41" s="18"/>
      <c r="ANB41" s="18"/>
      <c r="ANC41" s="18"/>
      <c r="AND41" s="18"/>
      <c r="ANE41" s="18"/>
      <c r="ANF41" s="18"/>
      <c r="ANG41" s="18"/>
      <c r="ANH41" s="18"/>
      <c r="ANI41" s="18"/>
      <c r="ANJ41" s="18"/>
      <c r="ANK41" s="18"/>
      <c r="ANL41" s="18"/>
      <c r="ANM41" s="18"/>
      <c r="ANN41" s="18"/>
      <c r="ANO41" s="18"/>
    </row>
    <row r="42" spans="1:1055" s="27" customFormat="1" ht="21.75" customHeight="1" thickBot="1" x14ac:dyDescent="0.3">
      <c r="A42" s="18"/>
      <c r="B42" s="65" t="s">
        <v>82</v>
      </c>
      <c r="C42" s="66"/>
      <c r="D42" s="142" t="s">
        <v>83</v>
      </c>
      <c r="E42" s="142" t="s">
        <v>81</v>
      </c>
      <c r="F42" s="68"/>
      <c r="G42" s="69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  <c r="AAF42" s="18"/>
      <c r="AAG42" s="18"/>
      <c r="AAH42" s="18"/>
      <c r="AAI42" s="18"/>
      <c r="AAJ42" s="18"/>
      <c r="AAK42" s="18"/>
      <c r="AAL42" s="18"/>
      <c r="AAM42" s="18"/>
      <c r="AAN42" s="18"/>
      <c r="AAO42" s="18"/>
      <c r="AAP42" s="18"/>
      <c r="AAQ42" s="18"/>
      <c r="AAR42" s="18"/>
      <c r="AAS42" s="18"/>
      <c r="AAT42" s="18"/>
      <c r="AAU42" s="18"/>
      <c r="AAV42" s="18"/>
      <c r="AAW42" s="18"/>
      <c r="AAX42" s="18"/>
      <c r="AAY42" s="18"/>
      <c r="AAZ42" s="18"/>
      <c r="ABA42" s="18"/>
      <c r="ABB42" s="18"/>
      <c r="ABC42" s="18"/>
      <c r="ABD42" s="18"/>
      <c r="ABE42" s="18"/>
      <c r="ABF42" s="18"/>
      <c r="ABG42" s="18"/>
      <c r="ABH42" s="18"/>
      <c r="ABI42" s="18"/>
      <c r="ABJ42" s="18"/>
      <c r="ABK42" s="18"/>
      <c r="ABL42" s="18"/>
      <c r="ABM42" s="18"/>
      <c r="ABN42" s="18"/>
      <c r="ABO42" s="18"/>
      <c r="ABP42" s="18"/>
      <c r="ABQ42" s="18"/>
      <c r="ABR42" s="18"/>
      <c r="ABS42" s="18"/>
      <c r="ABT42" s="18"/>
      <c r="ABU42" s="18"/>
      <c r="ABV42" s="18"/>
      <c r="ABW42" s="18"/>
      <c r="ABX42" s="18"/>
      <c r="ABY42" s="18"/>
      <c r="ABZ42" s="18"/>
      <c r="ACA42" s="18"/>
      <c r="ACB42" s="18"/>
      <c r="ACC42" s="18"/>
      <c r="ACD42" s="18"/>
      <c r="ACE42" s="18"/>
      <c r="ACF42" s="18"/>
      <c r="ACG42" s="18"/>
      <c r="ACH42" s="18"/>
      <c r="ACI42" s="18"/>
      <c r="ACJ42" s="18"/>
      <c r="ACK42" s="18"/>
      <c r="ACL42" s="18"/>
      <c r="ACM42" s="18"/>
      <c r="ACN42" s="18"/>
      <c r="ACO42" s="18"/>
      <c r="ACP42" s="18"/>
      <c r="ACQ42" s="18"/>
      <c r="ACR42" s="18"/>
      <c r="ACS42" s="18"/>
      <c r="ACT42" s="18"/>
      <c r="ACU42" s="18"/>
      <c r="ACV42" s="18"/>
      <c r="ACW42" s="18"/>
      <c r="ACX42" s="18"/>
      <c r="ACY42" s="18"/>
      <c r="ACZ42" s="18"/>
      <c r="ADA42" s="18"/>
      <c r="ADB42" s="18"/>
      <c r="ADC42" s="18"/>
      <c r="ADD42" s="18"/>
      <c r="ADE42" s="18"/>
      <c r="ADF42" s="18"/>
      <c r="ADG42" s="18"/>
      <c r="ADH42" s="18"/>
      <c r="ADI42" s="18"/>
      <c r="ADJ42" s="18"/>
      <c r="ADK42" s="18"/>
      <c r="ADL42" s="18"/>
      <c r="ADM42" s="18"/>
      <c r="ADN42" s="18"/>
      <c r="ADO42" s="18"/>
      <c r="ADP42" s="18"/>
      <c r="ADQ42" s="18"/>
      <c r="ADR42" s="18"/>
      <c r="ADS42" s="18"/>
      <c r="ADT42" s="18"/>
      <c r="ADU42" s="18"/>
      <c r="ADV42" s="18"/>
      <c r="ADW42" s="18"/>
      <c r="ADX42" s="18"/>
      <c r="ADY42" s="18"/>
      <c r="ADZ42" s="18"/>
      <c r="AEA42" s="18"/>
      <c r="AEB42" s="18"/>
      <c r="AEC42" s="18"/>
      <c r="AED42" s="18"/>
      <c r="AEE42" s="18"/>
      <c r="AEF42" s="18"/>
      <c r="AEG42" s="18"/>
      <c r="AEH42" s="18"/>
      <c r="AEI42" s="18"/>
      <c r="AEJ42" s="18"/>
      <c r="AEK42" s="18"/>
      <c r="AEL42" s="18"/>
      <c r="AEM42" s="18"/>
      <c r="AEN42" s="18"/>
      <c r="AEO42" s="18"/>
      <c r="AEP42" s="18"/>
      <c r="AEQ42" s="18"/>
      <c r="AER42" s="18"/>
      <c r="AES42" s="18"/>
      <c r="AET42" s="18"/>
      <c r="AEU42" s="18"/>
      <c r="AEV42" s="18"/>
      <c r="AEW42" s="18"/>
      <c r="AEX42" s="18"/>
      <c r="AEY42" s="18"/>
      <c r="AEZ42" s="18"/>
      <c r="AFA42" s="18"/>
      <c r="AFB42" s="18"/>
      <c r="AFC42" s="18"/>
      <c r="AFD42" s="18"/>
      <c r="AFE42" s="18"/>
      <c r="AFF42" s="18"/>
      <c r="AFG42" s="18"/>
      <c r="AFH42" s="18"/>
      <c r="AFI42" s="18"/>
      <c r="AFJ42" s="18"/>
      <c r="AFK42" s="18"/>
      <c r="AFL42" s="18"/>
      <c r="AFM42" s="18"/>
      <c r="AFN42" s="18"/>
      <c r="AFO42" s="18"/>
      <c r="AFP42" s="18"/>
      <c r="AFQ42" s="18"/>
      <c r="AFR42" s="18"/>
      <c r="AFS42" s="18"/>
      <c r="AFT42" s="18"/>
      <c r="AFU42" s="18"/>
      <c r="AFV42" s="18"/>
      <c r="AFW42" s="18"/>
      <c r="AFX42" s="18"/>
      <c r="AFY42" s="18"/>
      <c r="AFZ42" s="18"/>
      <c r="AGA42" s="18"/>
      <c r="AGB42" s="18"/>
      <c r="AGC42" s="18"/>
      <c r="AGD42" s="18"/>
      <c r="AGE42" s="18"/>
      <c r="AGF42" s="18"/>
      <c r="AGG42" s="18"/>
      <c r="AGH42" s="18"/>
      <c r="AGI42" s="18"/>
      <c r="AGJ42" s="18"/>
      <c r="AGK42" s="18"/>
      <c r="AGL42" s="18"/>
      <c r="AGM42" s="18"/>
      <c r="AGN42" s="18"/>
      <c r="AGO42" s="18"/>
      <c r="AGP42" s="18"/>
      <c r="AGQ42" s="18"/>
      <c r="AGR42" s="18"/>
      <c r="AGS42" s="18"/>
      <c r="AGT42" s="18"/>
      <c r="AGU42" s="18"/>
      <c r="AGV42" s="18"/>
      <c r="AGW42" s="18"/>
      <c r="AGX42" s="18"/>
      <c r="AGY42" s="18"/>
      <c r="AGZ42" s="18"/>
      <c r="AHA42" s="18"/>
      <c r="AHB42" s="18"/>
      <c r="AHC42" s="18"/>
      <c r="AHD42" s="18"/>
      <c r="AHE42" s="18"/>
      <c r="AHF42" s="18"/>
      <c r="AHG42" s="18"/>
      <c r="AHH42" s="18"/>
      <c r="AHI42" s="18"/>
      <c r="AHJ42" s="18"/>
      <c r="AHK42" s="18"/>
      <c r="AHL42" s="18"/>
      <c r="AHM42" s="18"/>
      <c r="AHN42" s="18"/>
      <c r="AHO42" s="18"/>
      <c r="AHP42" s="18"/>
      <c r="AHQ42" s="18"/>
      <c r="AHR42" s="18"/>
      <c r="AHS42" s="18"/>
      <c r="AHT42" s="18"/>
      <c r="AHU42" s="18"/>
      <c r="AHV42" s="18"/>
      <c r="AHW42" s="18"/>
      <c r="AHX42" s="18"/>
      <c r="AHY42" s="18"/>
      <c r="AHZ42" s="18"/>
      <c r="AIA42" s="18"/>
      <c r="AIB42" s="18"/>
      <c r="AIC42" s="18"/>
      <c r="AID42" s="18"/>
      <c r="AIE42" s="18"/>
      <c r="AIF42" s="18"/>
      <c r="AIG42" s="18"/>
      <c r="AIH42" s="18"/>
      <c r="AII42" s="18"/>
      <c r="AIJ42" s="18"/>
      <c r="AIK42" s="18"/>
      <c r="AIL42" s="18"/>
      <c r="AIM42" s="18"/>
      <c r="AIN42" s="18"/>
      <c r="AIO42" s="18"/>
      <c r="AIP42" s="18"/>
      <c r="AIQ42" s="18"/>
      <c r="AIR42" s="18"/>
      <c r="AIS42" s="18"/>
      <c r="AIT42" s="18"/>
      <c r="AIU42" s="18"/>
      <c r="AIV42" s="18"/>
      <c r="AIW42" s="18"/>
      <c r="AIX42" s="18"/>
      <c r="AIY42" s="18"/>
      <c r="AIZ42" s="18"/>
      <c r="AJA42" s="18"/>
      <c r="AJB42" s="18"/>
      <c r="AJC42" s="18"/>
      <c r="AJD42" s="18"/>
      <c r="AJE42" s="18"/>
      <c r="AJF42" s="18"/>
      <c r="AJG42" s="18"/>
      <c r="AJH42" s="18"/>
      <c r="AJI42" s="18"/>
      <c r="AJJ42" s="18"/>
      <c r="AJK42" s="18"/>
      <c r="AJL42" s="18"/>
      <c r="AJM42" s="18"/>
      <c r="AJN42" s="18"/>
      <c r="AJO42" s="18"/>
      <c r="AJP42" s="18"/>
      <c r="AJQ42" s="18"/>
      <c r="AJR42" s="18"/>
      <c r="AJS42" s="18"/>
      <c r="AJT42" s="18"/>
      <c r="AJU42" s="18"/>
      <c r="AJV42" s="18"/>
      <c r="AJW42" s="18"/>
      <c r="AJX42" s="18"/>
      <c r="AJY42" s="18"/>
      <c r="AJZ42" s="18"/>
      <c r="AKA42" s="18"/>
      <c r="AKB42" s="18"/>
      <c r="AKC42" s="18"/>
      <c r="AKD42" s="18"/>
      <c r="AKE42" s="18"/>
      <c r="AKF42" s="18"/>
      <c r="AKG42" s="18"/>
      <c r="AKH42" s="18"/>
      <c r="AKI42" s="18"/>
      <c r="AKJ42" s="18"/>
      <c r="AKK42" s="18"/>
      <c r="AKL42" s="18"/>
      <c r="AKM42" s="18"/>
      <c r="AKN42" s="18"/>
      <c r="AKO42" s="18"/>
      <c r="AKP42" s="18"/>
      <c r="AKQ42" s="18"/>
      <c r="AKR42" s="18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18"/>
      <c r="ALD42" s="18"/>
      <c r="ALE42" s="18"/>
      <c r="ALF42" s="18"/>
      <c r="ALG42" s="18"/>
      <c r="ALH42" s="18"/>
      <c r="ALI42" s="18"/>
      <c r="ALJ42" s="18"/>
      <c r="ALK42" s="18"/>
      <c r="ALL42" s="18"/>
      <c r="ALM42" s="18"/>
      <c r="ALN42" s="18"/>
      <c r="ALO42" s="18"/>
      <c r="ALP42" s="18"/>
      <c r="ALQ42" s="18"/>
      <c r="ALR42" s="18"/>
      <c r="ALS42" s="18"/>
      <c r="ALT42" s="18"/>
      <c r="ALU42" s="18"/>
      <c r="ALV42" s="18"/>
      <c r="ALW42" s="18"/>
      <c r="ALX42" s="18"/>
      <c r="ALY42" s="18"/>
      <c r="ALZ42" s="18"/>
      <c r="AMA42" s="18"/>
      <c r="AMB42" s="18"/>
      <c r="AMC42" s="18"/>
      <c r="AMD42" s="18"/>
      <c r="AME42" s="18"/>
      <c r="AMF42" s="18"/>
      <c r="AMG42" s="18"/>
      <c r="AMH42" s="18"/>
      <c r="AMI42" s="18"/>
      <c r="AMJ42" s="18"/>
      <c r="AMK42" s="18"/>
      <c r="AML42" s="18"/>
      <c r="AMM42" s="18"/>
      <c r="AMN42" s="18"/>
      <c r="AMO42" s="18"/>
      <c r="AMP42" s="18"/>
      <c r="AMQ42" s="18"/>
      <c r="AMR42" s="18"/>
      <c r="AMS42" s="18"/>
      <c r="AMT42" s="18"/>
      <c r="AMU42" s="18"/>
      <c r="AMV42" s="18"/>
      <c r="AMW42" s="18"/>
      <c r="AMX42" s="18"/>
      <c r="AMY42" s="18"/>
      <c r="AMZ42" s="18"/>
      <c r="ANA42" s="18"/>
      <c r="ANB42" s="18"/>
      <c r="ANC42" s="18"/>
      <c r="AND42" s="18"/>
      <c r="ANE42" s="18"/>
      <c r="ANF42" s="18"/>
      <c r="ANG42" s="18"/>
      <c r="ANH42" s="18"/>
      <c r="ANI42" s="18"/>
      <c r="ANJ42" s="18"/>
      <c r="ANK42" s="18"/>
      <c r="ANL42" s="18"/>
      <c r="ANM42" s="18"/>
      <c r="ANN42" s="18"/>
      <c r="ANO42" s="18"/>
    </row>
    <row r="43" spans="1:1055" s="5" customFormat="1" ht="12.75" customHeight="1" thickTop="1" thickBot="1" x14ac:dyDescent="0.25">
      <c r="A43" s="11"/>
      <c r="B43" s="32"/>
      <c r="C43" s="33"/>
      <c r="D43" s="34"/>
      <c r="E43" s="35"/>
      <c r="F43" s="35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  <c r="AMK43" s="7"/>
      <c r="AML43" s="7"/>
      <c r="AMM43" s="7"/>
      <c r="AMN43" s="7"/>
      <c r="AMO43" s="7"/>
      <c r="AMP43" s="7"/>
      <c r="AMQ43" s="7"/>
      <c r="AMR43" s="7"/>
      <c r="AMS43" s="7"/>
      <c r="AMT43" s="7"/>
      <c r="AMU43" s="7"/>
      <c r="AMV43" s="7"/>
      <c r="AMW43" s="7"/>
      <c r="AMX43" s="7"/>
      <c r="AMY43" s="7"/>
      <c r="AMZ43" s="7"/>
      <c r="ANA43" s="7"/>
      <c r="ANB43" s="7"/>
      <c r="ANC43" s="7"/>
      <c r="AND43" s="7"/>
      <c r="ANE43" s="7"/>
      <c r="ANF43" s="7"/>
      <c r="ANG43" s="7"/>
      <c r="ANH43" s="7"/>
      <c r="ANI43" s="7"/>
      <c r="ANJ43" s="7"/>
      <c r="ANK43" s="7"/>
      <c r="ANL43" s="7"/>
      <c r="ANM43" s="7"/>
      <c r="ANN43" s="7"/>
      <c r="ANO43" s="7"/>
    </row>
    <row r="44" spans="1:1055" s="127" customFormat="1" ht="17.25" customHeight="1" x14ac:dyDescent="0.3">
      <c r="A44" s="122"/>
      <c r="B44" s="128" t="s">
        <v>5</v>
      </c>
      <c r="C44" s="129"/>
      <c r="D44" s="123" t="s">
        <v>4</v>
      </c>
      <c r="E44" s="123"/>
      <c r="F44" s="123"/>
      <c r="G44" s="124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  <c r="EZ44" s="126"/>
      <c r="FA44" s="126"/>
      <c r="FB44" s="126"/>
      <c r="FC44" s="126"/>
      <c r="FD44" s="126"/>
      <c r="FE44" s="126"/>
      <c r="FF44" s="126"/>
      <c r="FG44" s="126"/>
      <c r="FH44" s="126"/>
      <c r="FI44" s="126"/>
      <c r="FJ44" s="126"/>
      <c r="FK44" s="126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  <c r="FV44" s="126"/>
      <c r="FW44" s="126"/>
      <c r="FX44" s="126"/>
      <c r="FY44" s="126"/>
      <c r="FZ44" s="126"/>
      <c r="GA44" s="126"/>
      <c r="GB44" s="126"/>
      <c r="GC44" s="126"/>
      <c r="GD44" s="126"/>
      <c r="GE44" s="126"/>
      <c r="GF44" s="126"/>
      <c r="GG44" s="126"/>
      <c r="GH44" s="126"/>
      <c r="GI44" s="126"/>
      <c r="GJ44" s="126"/>
      <c r="GK44" s="126"/>
      <c r="GL44" s="126"/>
      <c r="GM44" s="126"/>
      <c r="GN44" s="126"/>
      <c r="GO44" s="126"/>
      <c r="GP44" s="126"/>
      <c r="GQ44" s="126"/>
      <c r="GR44" s="126"/>
      <c r="GS44" s="126"/>
      <c r="GT44" s="126"/>
      <c r="GU44" s="126"/>
      <c r="GV44" s="126"/>
      <c r="GW44" s="126"/>
      <c r="GX44" s="126"/>
      <c r="GY44" s="126"/>
      <c r="GZ44" s="126"/>
      <c r="HA44" s="126"/>
      <c r="HB44" s="126"/>
      <c r="HC44" s="126"/>
      <c r="HD44" s="126"/>
      <c r="HE44" s="126"/>
      <c r="HF44" s="126"/>
      <c r="HG44" s="126"/>
      <c r="HH44" s="126"/>
      <c r="HI44" s="126"/>
      <c r="HJ44" s="126"/>
      <c r="HK44" s="126"/>
      <c r="HL44" s="126"/>
      <c r="HM44" s="126"/>
      <c r="HN44" s="126"/>
      <c r="HO44" s="126"/>
      <c r="HP44" s="126"/>
      <c r="HQ44" s="126"/>
      <c r="HR44" s="126"/>
      <c r="HS44" s="126"/>
      <c r="HT44" s="126"/>
      <c r="HU44" s="126"/>
      <c r="HV44" s="126"/>
      <c r="HW44" s="126"/>
      <c r="HX44" s="126"/>
      <c r="HY44" s="126"/>
      <c r="HZ44" s="126"/>
      <c r="IA44" s="126"/>
      <c r="IB44" s="126"/>
      <c r="IC44" s="126"/>
      <c r="ID44" s="126"/>
      <c r="IE44" s="126"/>
      <c r="IF44" s="126"/>
      <c r="IG44" s="126"/>
      <c r="IH44" s="126"/>
      <c r="II44" s="126"/>
      <c r="IJ44" s="126"/>
      <c r="IK44" s="126"/>
      <c r="IL44" s="126"/>
      <c r="IM44" s="126"/>
      <c r="IN44" s="126"/>
      <c r="IO44" s="126"/>
      <c r="IP44" s="126"/>
      <c r="IQ44" s="126"/>
      <c r="IR44" s="126"/>
      <c r="IS44" s="126"/>
      <c r="IT44" s="126"/>
      <c r="IU44" s="126"/>
      <c r="IV44" s="126"/>
      <c r="IW44" s="126"/>
      <c r="IX44" s="126"/>
      <c r="IY44" s="126"/>
      <c r="IZ44" s="126"/>
      <c r="JA44" s="126"/>
      <c r="JB44" s="126"/>
      <c r="JC44" s="126"/>
      <c r="JD44" s="126"/>
      <c r="JE44" s="126"/>
      <c r="JF44" s="126"/>
      <c r="JG44" s="126"/>
      <c r="JH44" s="126"/>
      <c r="JI44" s="126"/>
      <c r="JJ44" s="126"/>
      <c r="JK44" s="126"/>
      <c r="JL44" s="126"/>
      <c r="JM44" s="126"/>
      <c r="JN44" s="126"/>
      <c r="JO44" s="126"/>
      <c r="JP44" s="126"/>
      <c r="JQ44" s="126"/>
      <c r="JR44" s="126"/>
      <c r="JS44" s="126"/>
      <c r="JT44" s="126"/>
      <c r="JU44" s="126"/>
      <c r="JV44" s="126"/>
      <c r="JW44" s="126"/>
      <c r="JX44" s="126"/>
      <c r="JY44" s="126"/>
      <c r="JZ44" s="126"/>
      <c r="KA44" s="126"/>
      <c r="KB44" s="126"/>
      <c r="KC44" s="126"/>
      <c r="KD44" s="126"/>
      <c r="KE44" s="126"/>
      <c r="KF44" s="126"/>
      <c r="KG44" s="126"/>
      <c r="KH44" s="126"/>
      <c r="KI44" s="126"/>
      <c r="KJ44" s="126"/>
      <c r="KK44" s="126"/>
      <c r="KL44" s="126"/>
      <c r="KM44" s="126"/>
      <c r="KN44" s="126"/>
      <c r="KO44" s="126"/>
      <c r="KP44" s="126"/>
      <c r="KQ44" s="126"/>
      <c r="KR44" s="126"/>
      <c r="KS44" s="126"/>
      <c r="KT44" s="126"/>
      <c r="KU44" s="126"/>
      <c r="KV44" s="126"/>
      <c r="KW44" s="126"/>
      <c r="KX44" s="126"/>
      <c r="KY44" s="126"/>
      <c r="KZ44" s="126"/>
      <c r="LA44" s="126"/>
      <c r="LB44" s="126"/>
      <c r="LC44" s="126"/>
      <c r="LD44" s="126"/>
      <c r="LE44" s="126"/>
      <c r="LF44" s="126"/>
      <c r="LG44" s="126"/>
      <c r="LH44" s="126"/>
      <c r="LI44" s="126"/>
      <c r="LJ44" s="126"/>
      <c r="LK44" s="126"/>
      <c r="LL44" s="126"/>
      <c r="LM44" s="126"/>
      <c r="LN44" s="126"/>
      <c r="LO44" s="126"/>
      <c r="LP44" s="126"/>
      <c r="LQ44" s="126"/>
      <c r="LR44" s="126"/>
      <c r="LS44" s="126"/>
      <c r="LT44" s="126"/>
      <c r="LU44" s="126"/>
      <c r="LV44" s="126"/>
      <c r="LW44" s="126"/>
      <c r="LX44" s="126"/>
      <c r="LY44" s="126"/>
      <c r="LZ44" s="126"/>
      <c r="MA44" s="126"/>
      <c r="MB44" s="126"/>
      <c r="MC44" s="126"/>
      <c r="MD44" s="126"/>
      <c r="ME44" s="126"/>
      <c r="MF44" s="126"/>
      <c r="MG44" s="126"/>
      <c r="MH44" s="126"/>
      <c r="MI44" s="126"/>
      <c r="MJ44" s="126"/>
      <c r="MK44" s="126"/>
      <c r="ML44" s="126"/>
      <c r="MM44" s="126"/>
      <c r="MN44" s="126"/>
      <c r="MO44" s="126"/>
      <c r="MP44" s="126"/>
      <c r="MQ44" s="126"/>
      <c r="MR44" s="126"/>
      <c r="MS44" s="126"/>
      <c r="MT44" s="126"/>
      <c r="MU44" s="126"/>
      <c r="MV44" s="126"/>
      <c r="MW44" s="126"/>
      <c r="MX44" s="126"/>
      <c r="MY44" s="126"/>
      <c r="MZ44" s="126"/>
      <c r="NA44" s="126"/>
      <c r="NB44" s="126"/>
      <c r="NC44" s="126"/>
      <c r="ND44" s="126"/>
      <c r="NE44" s="126"/>
      <c r="NF44" s="126"/>
      <c r="NG44" s="126"/>
      <c r="NH44" s="126"/>
      <c r="NI44" s="126"/>
      <c r="NJ44" s="126"/>
      <c r="NK44" s="126"/>
      <c r="NL44" s="126"/>
      <c r="NM44" s="126"/>
      <c r="NN44" s="126"/>
      <c r="NO44" s="126"/>
      <c r="NP44" s="126"/>
      <c r="NQ44" s="126"/>
      <c r="NR44" s="126"/>
      <c r="NS44" s="126"/>
      <c r="NT44" s="126"/>
      <c r="NU44" s="126"/>
      <c r="NV44" s="126"/>
      <c r="NW44" s="126"/>
      <c r="NX44" s="126"/>
      <c r="NY44" s="126"/>
      <c r="NZ44" s="126"/>
      <c r="OA44" s="126"/>
      <c r="OB44" s="126"/>
      <c r="OC44" s="126"/>
      <c r="OD44" s="126"/>
      <c r="OE44" s="126"/>
      <c r="OF44" s="126"/>
      <c r="OG44" s="126"/>
      <c r="OH44" s="126"/>
      <c r="OI44" s="126"/>
      <c r="OJ44" s="126"/>
      <c r="OK44" s="126"/>
      <c r="OL44" s="126"/>
      <c r="OM44" s="126"/>
      <c r="ON44" s="126"/>
      <c r="OO44" s="126"/>
      <c r="OP44" s="126"/>
      <c r="OQ44" s="126"/>
      <c r="OR44" s="126"/>
      <c r="OS44" s="126"/>
      <c r="OT44" s="126"/>
      <c r="OU44" s="126"/>
      <c r="OV44" s="126"/>
      <c r="OW44" s="126"/>
      <c r="OX44" s="126"/>
      <c r="OY44" s="126"/>
      <c r="OZ44" s="126"/>
      <c r="PA44" s="126"/>
      <c r="PB44" s="126"/>
      <c r="PC44" s="126"/>
      <c r="PD44" s="126"/>
      <c r="PE44" s="126"/>
      <c r="PF44" s="126"/>
      <c r="PG44" s="126"/>
      <c r="PH44" s="126"/>
      <c r="PI44" s="126"/>
      <c r="PJ44" s="126"/>
      <c r="PK44" s="126"/>
      <c r="PL44" s="126"/>
      <c r="PM44" s="126"/>
      <c r="PN44" s="126"/>
      <c r="PO44" s="126"/>
      <c r="PP44" s="126"/>
      <c r="PQ44" s="126"/>
      <c r="PR44" s="126"/>
      <c r="PS44" s="126"/>
      <c r="PT44" s="126"/>
      <c r="PU44" s="126"/>
      <c r="PV44" s="126"/>
      <c r="PW44" s="126"/>
      <c r="PX44" s="126"/>
      <c r="PY44" s="126"/>
      <c r="PZ44" s="126"/>
      <c r="QA44" s="126"/>
      <c r="QB44" s="126"/>
      <c r="QC44" s="126"/>
      <c r="QD44" s="126"/>
      <c r="QE44" s="126"/>
      <c r="QF44" s="126"/>
      <c r="QG44" s="126"/>
      <c r="QH44" s="126"/>
      <c r="QI44" s="126"/>
      <c r="QJ44" s="126"/>
      <c r="QK44" s="126"/>
      <c r="QL44" s="126"/>
      <c r="QM44" s="126"/>
      <c r="QN44" s="126"/>
      <c r="QO44" s="126"/>
      <c r="QP44" s="126"/>
      <c r="QQ44" s="126"/>
      <c r="QR44" s="126"/>
      <c r="QS44" s="126"/>
      <c r="QT44" s="126"/>
      <c r="QU44" s="126"/>
      <c r="QV44" s="126"/>
      <c r="QW44" s="126"/>
      <c r="QX44" s="126"/>
      <c r="QY44" s="126"/>
      <c r="QZ44" s="126"/>
      <c r="RA44" s="126"/>
      <c r="RB44" s="126"/>
      <c r="RC44" s="126"/>
      <c r="RD44" s="126"/>
      <c r="RE44" s="126"/>
      <c r="RF44" s="126"/>
      <c r="RG44" s="126"/>
      <c r="RH44" s="126"/>
      <c r="RI44" s="126"/>
      <c r="RJ44" s="126"/>
      <c r="RK44" s="126"/>
      <c r="RL44" s="126"/>
      <c r="RM44" s="126"/>
      <c r="RN44" s="126"/>
      <c r="RO44" s="126"/>
      <c r="RP44" s="126"/>
      <c r="RQ44" s="126"/>
      <c r="RR44" s="126"/>
      <c r="RS44" s="126"/>
      <c r="RT44" s="126"/>
      <c r="RU44" s="126"/>
      <c r="RV44" s="126"/>
      <c r="RW44" s="126"/>
      <c r="RX44" s="126"/>
      <c r="RY44" s="126"/>
      <c r="RZ44" s="126"/>
      <c r="SA44" s="126"/>
      <c r="SB44" s="126"/>
      <c r="SC44" s="126"/>
      <c r="SD44" s="126"/>
      <c r="SE44" s="126"/>
      <c r="SF44" s="126"/>
      <c r="SG44" s="126"/>
      <c r="SH44" s="126"/>
      <c r="SI44" s="126"/>
      <c r="SJ44" s="126"/>
      <c r="SK44" s="126"/>
      <c r="SL44" s="126"/>
      <c r="SM44" s="126"/>
      <c r="SN44" s="126"/>
      <c r="SO44" s="126"/>
      <c r="SP44" s="126"/>
      <c r="SQ44" s="126"/>
      <c r="SR44" s="126"/>
      <c r="SS44" s="126"/>
      <c r="ST44" s="126"/>
      <c r="SU44" s="126"/>
      <c r="SV44" s="126"/>
      <c r="SW44" s="126"/>
      <c r="SX44" s="126"/>
      <c r="SY44" s="126"/>
      <c r="SZ44" s="126"/>
      <c r="TA44" s="126"/>
      <c r="TB44" s="126"/>
      <c r="TC44" s="126"/>
      <c r="TD44" s="126"/>
      <c r="TE44" s="126"/>
      <c r="TF44" s="126"/>
      <c r="TG44" s="126"/>
      <c r="TH44" s="126"/>
      <c r="TI44" s="126"/>
      <c r="TJ44" s="126"/>
      <c r="TK44" s="126"/>
      <c r="TL44" s="126"/>
      <c r="TM44" s="126"/>
      <c r="TN44" s="126"/>
      <c r="TO44" s="126"/>
      <c r="TP44" s="126"/>
      <c r="TQ44" s="126"/>
      <c r="TR44" s="126"/>
      <c r="TS44" s="126"/>
      <c r="TT44" s="126"/>
      <c r="TU44" s="126"/>
      <c r="TV44" s="126"/>
      <c r="TW44" s="126"/>
      <c r="TX44" s="126"/>
      <c r="TY44" s="126"/>
      <c r="TZ44" s="126"/>
      <c r="UA44" s="126"/>
      <c r="UB44" s="126"/>
      <c r="UC44" s="126"/>
      <c r="UD44" s="126"/>
      <c r="UE44" s="126"/>
      <c r="UF44" s="126"/>
      <c r="UG44" s="126"/>
      <c r="UH44" s="126"/>
      <c r="UI44" s="126"/>
      <c r="UJ44" s="126"/>
      <c r="UK44" s="126"/>
      <c r="UL44" s="126"/>
      <c r="UM44" s="126"/>
      <c r="UN44" s="126"/>
      <c r="UO44" s="126"/>
      <c r="UP44" s="126"/>
      <c r="UQ44" s="126"/>
      <c r="UR44" s="126"/>
      <c r="US44" s="126"/>
      <c r="UT44" s="126"/>
      <c r="UU44" s="126"/>
      <c r="UV44" s="126"/>
      <c r="UW44" s="126"/>
      <c r="UX44" s="126"/>
      <c r="UY44" s="126"/>
      <c r="UZ44" s="126"/>
      <c r="VA44" s="126"/>
      <c r="VB44" s="126"/>
      <c r="VC44" s="126"/>
      <c r="VD44" s="126"/>
      <c r="VE44" s="126"/>
      <c r="VF44" s="126"/>
      <c r="VG44" s="126"/>
      <c r="VH44" s="126"/>
      <c r="VI44" s="126"/>
      <c r="VJ44" s="126"/>
      <c r="VK44" s="126"/>
      <c r="VL44" s="126"/>
      <c r="VM44" s="126"/>
      <c r="VN44" s="126"/>
      <c r="VO44" s="126"/>
      <c r="VP44" s="126"/>
      <c r="VQ44" s="126"/>
      <c r="VR44" s="126"/>
      <c r="VS44" s="126"/>
      <c r="VT44" s="126"/>
      <c r="VU44" s="126"/>
      <c r="VV44" s="126"/>
      <c r="VW44" s="126"/>
      <c r="VX44" s="126"/>
      <c r="VY44" s="126"/>
      <c r="VZ44" s="126"/>
      <c r="WA44" s="126"/>
      <c r="WB44" s="126"/>
      <c r="WC44" s="126"/>
      <c r="WD44" s="126"/>
      <c r="WE44" s="126"/>
      <c r="WF44" s="126"/>
      <c r="WG44" s="126"/>
      <c r="WH44" s="126"/>
      <c r="WI44" s="126"/>
      <c r="WJ44" s="126"/>
      <c r="WK44" s="126"/>
      <c r="WL44" s="126"/>
      <c r="WM44" s="126"/>
      <c r="WN44" s="126"/>
      <c r="WO44" s="126"/>
      <c r="WP44" s="126"/>
      <c r="WQ44" s="126"/>
      <c r="WR44" s="126"/>
      <c r="WS44" s="126"/>
      <c r="WT44" s="126"/>
      <c r="WU44" s="126"/>
      <c r="WV44" s="126"/>
      <c r="WW44" s="126"/>
      <c r="WX44" s="126"/>
      <c r="WY44" s="126"/>
      <c r="WZ44" s="126"/>
      <c r="XA44" s="126"/>
      <c r="XB44" s="126"/>
      <c r="XC44" s="126"/>
      <c r="XD44" s="126"/>
      <c r="XE44" s="126"/>
      <c r="XF44" s="126"/>
      <c r="XG44" s="126"/>
      <c r="XH44" s="126"/>
      <c r="XI44" s="126"/>
      <c r="XJ44" s="126"/>
      <c r="XK44" s="126"/>
      <c r="XL44" s="126"/>
      <c r="XM44" s="126"/>
      <c r="XN44" s="126"/>
      <c r="XO44" s="126"/>
      <c r="XP44" s="126"/>
      <c r="XQ44" s="126"/>
      <c r="XR44" s="126"/>
      <c r="XS44" s="126"/>
      <c r="XT44" s="126"/>
      <c r="XU44" s="126"/>
      <c r="XV44" s="126"/>
      <c r="XW44" s="126"/>
      <c r="XX44" s="126"/>
      <c r="XY44" s="126"/>
      <c r="XZ44" s="126"/>
      <c r="YA44" s="126"/>
      <c r="YB44" s="126"/>
      <c r="YC44" s="126"/>
      <c r="YD44" s="126"/>
      <c r="YE44" s="126"/>
      <c r="YF44" s="126"/>
      <c r="YG44" s="126"/>
      <c r="YH44" s="126"/>
      <c r="YI44" s="126"/>
      <c r="YJ44" s="126"/>
      <c r="YK44" s="126"/>
      <c r="YL44" s="126"/>
      <c r="YM44" s="126"/>
      <c r="YN44" s="126"/>
      <c r="YO44" s="126"/>
      <c r="YP44" s="126"/>
      <c r="YQ44" s="126"/>
      <c r="YR44" s="126"/>
      <c r="YS44" s="126"/>
      <c r="YT44" s="126"/>
      <c r="YU44" s="126"/>
      <c r="YV44" s="126"/>
      <c r="YW44" s="126"/>
      <c r="YX44" s="126"/>
      <c r="YY44" s="126"/>
      <c r="YZ44" s="126"/>
      <c r="ZA44" s="126"/>
      <c r="ZB44" s="126"/>
      <c r="ZC44" s="126"/>
      <c r="ZD44" s="126"/>
      <c r="ZE44" s="126"/>
      <c r="ZF44" s="126"/>
      <c r="ZG44" s="126"/>
      <c r="ZH44" s="126"/>
      <c r="ZI44" s="126"/>
      <c r="ZJ44" s="126"/>
      <c r="ZK44" s="126"/>
      <c r="ZL44" s="126"/>
      <c r="ZM44" s="126"/>
      <c r="ZN44" s="126"/>
      <c r="ZO44" s="126"/>
      <c r="ZP44" s="126"/>
      <c r="ZQ44" s="126"/>
      <c r="ZR44" s="126"/>
      <c r="ZS44" s="126"/>
      <c r="ZT44" s="126"/>
      <c r="ZU44" s="126"/>
      <c r="ZV44" s="126"/>
      <c r="ZW44" s="126"/>
      <c r="ZX44" s="126"/>
      <c r="ZY44" s="126"/>
      <c r="ZZ44" s="126"/>
      <c r="AAA44" s="126"/>
      <c r="AAB44" s="126"/>
      <c r="AAC44" s="126"/>
      <c r="AAD44" s="126"/>
      <c r="AAE44" s="126"/>
      <c r="AAF44" s="126"/>
      <c r="AAG44" s="126"/>
      <c r="AAH44" s="126"/>
      <c r="AAI44" s="126"/>
      <c r="AAJ44" s="126"/>
      <c r="AAK44" s="126"/>
      <c r="AAL44" s="126"/>
      <c r="AAM44" s="126"/>
      <c r="AAN44" s="126"/>
      <c r="AAO44" s="126"/>
      <c r="AAP44" s="126"/>
      <c r="AAQ44" s="126"/>
      <c r="AAR44" s="126"/>
      <c r="AAS44" s="126"/>
      <c r="AAT44" s="126"/>
      <c r="AAU44" s="126"/>
      <c r="AAV44" s="126"/>
      <c r="AAW44" s="126"/>
      <c r="AAX44" s="126"/>
      <c r="AAY44" s="126"/>
      <c r="AAZ44" s="126"/>
      <c r="ABA44" s="126"/>
      <c r="ABB44" s="126"/>
      <c r="ABC44" s="126"/>
      <c r="ABD44" s="126"/>
      <c r="ABE44" s="126"/>
      <c r="ABF44" s="126"/>
      <c r="ABG44" s="126"/>
      <c r="ABH44" s="126"/>
      <c r="ABI44" s="126"/>
      <c r="ABJ44" s="126"/>
      <c r="ABK44" s="126"/>
      <c r="ABL44" s="126"/>
      <c r="ABM44" s="126"/>
      <c r="ABN44" s="126"/>
      <c r="ABO44" s="126"/>
      <c r="ABP44" s="126"/>
      <c r="ABQ44" s="126"/>
      <c r="ABR44" s="126"/>
      <c r="ABS44" s="126"/>
      <c r="ABT44" s="126"/>
      <c r="ABU44" s="126"/>
      <c r="ABV44" s="126"/>
      <c r="ABW44" s="126"/>
      <c r="ABX44" s="126"/>
      <c r="ABY44" s="126"/>
      <c r="ABZ44" s="126"/>
      <c r="ACA44" s="126"/>
      <c r="ACB44" s="126"/>
      <c r="ACC44" s="126"/>
      <c r="ACD44" s="126"/>
      <c r="ACE44" s="126"/>
      <c r="ACF44" s="126"/>
      <c r="ACG44" s="126"/>
      <c r="ACH44" s="126"/>
      <c r="ACI44" s="126"/>
      <c r="ACJ44" s="126"/>
      <c r="ACK44" s="126"/>
      <c r="ACL44" s="126"/>
      <c r="ACM44" s="126"/>
      <c r="ACN44" s="126"/>
      <c r="ACO44" s="126"/>
      <c r="ACP44" s="126"/>
      <c r="ACQ44" s="126"/>
      <c r="ACR44" s="126"/>
      <c r="ACS44" s="126"/>
      <c r="ACT44" s="126"/>
      <c r="ACU44" s="126"/>
      <c r="ACV44" s="126"/>
      <c r="ACW44" s="126"/>
      <c r="ACX44" s="126"/>
      <c r="ACY44" s="126"/>
      <c r="ACZ44" s="126"/>
      <c r="ADA44" s="126"/>
      <c r="ADB44" s="126"/>
      <c r="ADC44" s="126"/>
      <c r="ADD44" s="126"/>
      <c r="ADE44" s="126"/>
      <c r="ADF44" s="126"/>
      <c r="ADG44" s="126"/>
      <c r="ADH44" s="126"/>
      <c r="ADI44" s="126"/>
      <c r="ADJ44" s="126"/>
      <c r="ADK44" s="126"/>
      <c r="ADL44" s="126"/>
      <c r="ADM44" s="126"/>
      <c r="ADN44" s="126"/>
      <c r="ADO44" s="126"/>
      <c r="ADP44" s="126"/>
      <c r="ADQ44" s="126"/>
      <c r="ADR44" s="126"/>
      <c r="ADS44" s="126"/>
      <c r="ADT44" s="126"/>
      <c r="ADU44" s="126"/>
      <c r="ADV44" s="126"/>
      <c r="ADW44" s="126"/>
      <c r="ADX44" s="126"/>
      <c r="ADY44" s="126"/>
      <c r="ADZ44" s="126"/>
      <c r="AEA44" s="126"/>
      <c r="AEB44" s="126"/>
      <c r="AEC44" s="126"/>
      <c r="AED44" s="126"/>
      <c r="AEE44" s="126"/>
      <c r="AEF44" s="126"/>
      <c r="AEG44" s="126"/>
      <c r="AEH44" s="126"/>
      <c r="AEI44" s="126"/>
      <c r="AEJ44" s="126"/>
      <c r="AEK44" s="126"/>
      <c r="AEL44" s="126"/>
      <c r="AEM44" s="126"/>
      <c r="AEN44" s="126"/>
      <c r="AEO44" s="126"/>
      <c r="AEP44" s="126"/>
      <c r="AEQ44" s="126"/>
      <c r="AER44" s="126"/>
      <c r="AES44" s="126"/>
      <c r="AET44" s="126"/>
      <c r="AEU44" s="126"/>
      <c r="AEV44" s="126"/>
      <c r="AEW44" s="126"/>
      <c r="AEX44" s="126"/>
      <c r="AEY44" s="126"/>
      <c r="AEZ44" s="126"/>
      <c r="AFA44" s="126"/>
      <c r="AFB44" s="126"/>
      <c r="AFC44" s="126"/>
      <c r="AFD44" s="126"/>
      <c r="AFE44" s="126"/>
      <c r="AFF44" s="126"/>
      <c r="AFG44" s="126"/>
      <c r="AFH44" s="126"/>
      <c r="AFI44" s="126"/>
      <c r="AFJ44" s="126"/>
      <c r="AFK44" s="126"/>
      <c r="AFL44" s="126"/>
      <c r="AFM44" s="126"/>
      <c r="AFN44" s="126"/>
      <c r="AFO44" s="126"/>
      <c r="AFP44" s="126"/>
      <c r="AFQ44" s="126"/>
      <c r="AFR44" s="126"/>
      <c r="AFS44" s="126"/>
      <c r="AFT44" s="126"/>
      <c r="AFU44" s="126"/>
      <c r="AFV44" s="126"/>
      <c r="AFW44" s="126"/>
      <c r="AFX44" s="126"/>
      <c r="AFY44" s="126"/>
      <c r="AFZ44" s="126"/>
      <c r="AGA44" s="126"/>
      <c r="AGB44" s="126"/>
      <c r="AGC44" s="126"/>
      <c r="AGD44" s="126"/>
      <c r="AGE44" s="126"/>
      <c r="AGF44" s="126"/>
      <c r="AGG44" s="126"/>
      <c r="AGH44" s="126"/>
      <c r="AGI44" s="126"/>
      <c r="AGJ44" s="126"/>
      <c r="AGK44" s="126"/>
      <c r="AGL44" s="126"/>
      <c r="AGM44" s="126"/>
      <c r="AGN44" s="126"/>
      <c r="AGO44" s="126"/>
      <c r="AGP44" s="126"/>
      <c r="AGQ44" s="126"/>
      <c r="AGR44" s="126"/>
      <c r="AGS44" s="126"/>
      <c r="AGT44" s="126"/>
      <c r="AGU44" s="126"/>
      <c r="AGV44" s="126"/>
      <c r="AGW44" s="126"/>
      <c r="AGX44" s="126"/>
      <c r="AGY44" s="126"/>
      <c r="AGZ44" s="126"/>
      <c r="AHA44" s="126"/>
      <c r="AHB44" s="126"/>
      <c r="AHC44" s="126"/>
      <c r="AHD44" s="126"/>
      <c r="AHE44" s="126"/>
      <c r="AHF44" s="126"/>
      <c r="AHG44" s="126"/>
      <c r="AHH44" s="126"/>
      <c r="AHI44" s="126"/>
      <c r="AHJ44" s="126"/>
      <c r="AHK44" s="126"/>
      <c r="AHL44" s="126"/>
      <c r="AHM44" s="126"/>
      <c r="AHN44" s="126"/>
      <c r="AHO44" s="126"/>
      <c r="AHP44" s="126"/>
      <c r="AHQ44" s="126"/>
      <c r="AHR44" s="126"/>
      <c r="AHS44" s="126"/>
      <c r="AHT44" s="126"/>
      <c r="AHU44" s="126"/>
      <c r="AHV44" s="126"/>
      <c r="AHW44" s="126"/>
      <c r="AHX44" s="126"/>
      <c r="AHY44" s="126"/>
      <c r="AHZ44" s="126"/>
      <c r="AIA44" s="126"/>
      <c r="AIB44" s="126"/>
      <c r="AIC44" s="126"/>
      <c r="AID44" s="126"/>
      <c r="AIE44" s="126"/>
      <c r="AIF44" s="126"/>
      <c r="AIG44" s="126"/>
      <c r="AIH44" s="126"/>
      <c r="AII44" s="126"/>
      <c r="AIJ44" s="126"/>
      <c r="AIK44" s="126"/>
      <c r="AIL44" s="126"/>
      <c r="AIM44" s="126"/>
      <c r="AIN44" s="126"/>
      <c r="AIO44" s="126"/>
      <c r="AIP44" s="126"/>
      <c r="AIQ44" s="126"/>
      <c r="AIR44" s="126"/>
      <c r="AIS44" s="126"/>
      <c r="AIT44" s="126"/>
      <c r="AIU44" s="126"/>
      <c r="AIV44" s="126"/>
      <c r="AIW44" s="126"/>
      <c r="AIX44" s="126"/>
      <c r="AIY44" s="126"/>
      <c r="AIZ44" s="126"/>
      <c r="AJA44" s="126"/>
      <c r="AJB44" s="126"/>
      <c r="AJC44" s="126"/>
      <c r="AJD44" s="126"/>
      <c r="AJE44" s="126"/>
      <c r="AJF44" s="126"/>
      <c r="AJG44" s="126"/>
      <c r="AJH44" s="126"/>
      <c r="AJI44" s="126"/>
      <c r="AJJ44" s="126"/>
      <c r="AJK44" s="126"/>
      <c r="AJL44" s="126"/>
      <c r="AJM44" s="126"/>
      <c r="AJN44" s="126"/>
      <c r="AJO44" s="126"/>
      <c r="AJP44" s="126"/>
      <c r="AJQ44" s="126"/>
      <c r="AJR44" s="126"/>
      <c r="AJS44" s="126"/>
      <c r="AJT44" s="126"/>
      <c r="AJU44" s="126"/>
      <c r="AJV44" s="126"/>
      <c r="AJW44" s="126"/>
      <c r="AJX44" s="126"/>
      <c r="AJY44" s="126"/>
      <c r="AJZ44" s="126"/>
      <c r="AKA44" s="126"/>
      <c r="AKB44" s="126"/>
      <c r="AKC44" s="126"/>
      <c r="AKD44" s="126"/>
      <c r="AKE44" s="126"/>
      <c r="AKF44" s="126"/>
      <c r="AKG44" s="126"/>
      <c r="AKH44" s="126"/>
      <c r="AKI44" s="126"/>
      <c r="AKJ44" s="126"/>
      <c r="AKK44" s="126"/>
      <c r="AKL44" s="126"/>
      <c r="AKM44" s="126"/>
      <c r="AKN44" s="126"/>
      <c r="AKO44" s="126"/>
      <c r="AKP44" s="126"/>
      <c r="AKQ44" s="126"/>
      <c r="AKR44" s="126"/>
      <c r="AKS44" s="126"/>
      <c r="AKT44" s="126"/>
      <c r="AKU44" s="126"/>
      <c r="AKV44" s="126"/>
      <c r="AKW44" s="126"/>
      <c r="AKX44" s="126"/>
      <c r="AKY44" s="126"/>
      <c r="AKZ44" s="126"/>
      <c r="ALA44" s="126"/>
      <c r="ALB44" s="126"/>
      <c r="ALC44" s="126"/>
      <c r="ALD44" s="126"/>
      <c r="ALE44" s="126"/>
      <c r="ALF44" s="126"/>
      <c r="ALG44" s="126"/>
      <c r="ALH44" s="126"/>
      <c r="ALI44" s="126"/>
      <c r="ALJ44" s="126"/>
      <c r="ALK44" s="126"/>
      <c r="ALL44" s="126"/>
      <c r="ALM44" s="126"/>
      <c r="ALN44" s="126"/>
      <c r="ALO44" s="126"/>
      <c r="ALP44" s="126"/>
      <c r="ALQ44" s="126"/>
      <c r="ALR44" s="126"/>
      <c r="ALS44" s="126"/>
      <c r="ALT44" s="126"/>
      <c r="ALU44" s="126"/>
      <c r="ALV44" s="126"/>
      <c r="ALW44" s="126"/>
      <c r="ALX44" s="126"/>
      <c r="ALY44" s="126"/>
      <c r="ALZ44" s="126"/>
      <c r="AMA44" s="126"/>
      <c r="AMB44" s="126"/>
      <c r="AMC44" s="126"/>
      <c r="AMD44" s="126"/>
      <c r="AME44" s="126"/>
      <c r="AMF44" s="126"/>
      <c r="AMG44" s="126"/>
      <c r="AMH44" s="126"/>
      <c r="AMI44" s="126"/>
      <c r="AMJ44" s="126"/>
      <c r="AMK44" s="126"/>
      <c r="AML44" s="126"/>
      <c r="AMM44" s="126"/>
      <c r="AMN44" s="126"/>
      <c r="AMO44" s="126"/>
      <c r="AMP44" s="126"/>
      <c r="AMQ44" s="126"/>
      <c r="AMR44" s="126"/>
      <c r="AMS44" s="126"/>
      <c r="AMT44" s="126"/>
      <c r="AMU44" s="126"/>
      <c r="AMV44" s="126"/>
      <c r="AMW44" s="126"/>
      <c r="AMX44" s="126"/>
      <c r="AMY44" s="126"/>
      <c r="AMZ44" s="126"/>
      <c r="ANA44" s="126"/>
      <c r="ANB44" s="126"/>
      <c r="ANC44" s="126"/>
      <c r="AND44" s="126"/>
      <c r="ANE44" s="126"/>
      <c r="ANF44" s="126"/>
      <c r="ANG44" s="126"/>
      <c r="ANH44" s="126"/>
      <c r="ANI44" s="126"/>
      <c r="ANJ44" s="126"/>
      <c r="ANK44" s="126"/>
      <c r="ANL44" s="126"/>
      <c r="ANM44" s="126"/>
      <c r="ANN44" s="126"/>
      <c r="ANO44" s="126"/>
    </row>
    <row r="45" spans="1:1055" s="9" customFormat="1" ht="15" customHeight="1" x14ac:dyDescent="0.2">
      <c r="A45" s="11"/>
      <c r="B45" s="58" t="s">
        <v>0</v>
      </c>
      <c r="C45" s="59" t="s">
        <v>2</v>
      </c>
      <c r="D45" s="59" t="s">
        <v>12</v>
      </c>
      <c r="E45" s="59" t="s">
        <v>6</v>
      </c>
      <c r="F45" s="59" t="s">
        <v>1</v>
      </c>
      <c r="G45" s="60"/>
      <c r="H45" s="12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  <c r="PQ45" s="11"/>
      <c r="PR45" s="11"/>
      <c r="PS45" s="11"/>
      <c r="PT45" s="11"/>
      <c r="PU45" s="11"/>
      <c r="PV45" s="11"/>
      <c r="PW45" s="11"/>
      <c r="PX45" s="11"/>
      <c r="PY45" s="11"/>
      <c r="PZ45" s="11"/>
      <c r="QA45" s="11"/>
      <c r="QB45" s="11"/>
      <c r="QC45" s="11"/>
      <c r="QD45" s="11"/>
      <c r="QE45" s="11"/>
      <c r="QF45" s="11"/>
      <c r="QG45" s="11"/>
      <c r="QH45" s="11"/>
      <c r="QI45" s="11"/>
      <c r="QJ45" s="11"/>
      <c r="QK45" s="11"/>
      <c r="QL45" s="11"/>
      <c r="QM45" s="11"/>
      <c r="QN45" s="11"/>
      <c r="QO45" s="11"/>
      <c r="QP45" s="11"/>
      <c r="QQ45" s="11"/>
      <c r="QR45" s="11"/>
      <c r="QS45" s="11"/>
      <c r="QT45" s="11"/>
      <c r="QU45" s="11"/>
      <c r="QV45" s="11"/>
      <c r="QW45" s="11"/>
      <c r="QX45" s="11"/>
      <c r="QY45" s="11"/>
      <c r="QZ45" s="11"/>
      <c r="RA45" s="11"/>
      <c r="RB45" s="11"/>
      <c r="RC45" s="11"/>
      <c r="RD45" s="11"/>
      <c r="RE45" s="11"/>
      <c r="RF45" s="11"/>
      <c r="RG45" s="11"/>
      <c r="RH45" s="11"/>
      <c r="RI45" s="11"/>
      <c r="RJ45" s="11"/>
      <c r="RK45" s="11"/>
      <c r="RL45" s="11"/>
      <c r="RM45" s="11"/>
      <c r="RN45" s="11"/>
      <c r="RO45" s="11"/>
      <c r="RP45" s="11"/>
      <c r="RQ45" s="11"/>
      <c r="RR45" s="11"/>
      <c r="RS45" s="11"/>
      <c r="RT45" s="11"/>
      <c r="RU45" s="11"/>
      <c r="RV45" s="11"/>
      <c r="RW45" s="11"/>
      <c r="RX45" s="11"/>
      <c r="RY45" s="11"/>
      <c r="RZ45" s="11"/>
      <c r="SA45" s="11"/>
      <c r="SB45" s="11"/>
      <c r="SC45" s="11"/>
      <c r="SD45" s="11"/>
      <c r="SE45" s="11"/>
      <c r="SF45" s="11"/>
      <c r="SG45" s="11"/>
      <c r="SH45" s="11"/>
      <c r="SI45" s="11"/>
      <c r="SJ45" s="11"/>
      <c r="SK45" s="11"/>
      <c r="SL45" s="11"/>
      <c r="SM45" s="11"/>
      <c r="SN45" s="11"/>
      <c r="SO45" s="11"/>
      <c r="SP45" s="11"/>
      <c r="SQ45" s="11"/>
      <c r="SR45" s="11"/>
      <c r="SS45" s="11"/>
      <c r="ST45" s="11"/>
      <c r="SU45" s="11"/>
      <c r="SV45" s="11"/>
      <c r="SW45" s="11"/>
      <c r="SX45" s="11"/>
      <c r="SY45" s="11"/>
      <c r="SZ45" s="11"/>
      <c r="TA45" s="11"/>
      <c r="TB45" s="11"/>
      <c r="TC45" s="11"/>
      <c r="TD45" s="11"/>
      <c r="TE45" s="11"/>
      <c r="TF45" s="11"/>
      <c r="TG45" s="11"/>
      <c r="TH45" s="11"/>
      <c r="TI45" s="11"/>
      <c r="TJ45" s="11"/>
      <c r="TK45" s="11"/>
      <c r="TL45" s="11"/>
      <c r="TM45" s="11"/>
      <c r="TN45" s="11"/>
      <c r="TO45" s="11"/>
      <c r="TP45" s="11"/>
      <c r="TQ45" s="11"/>
      <c r="TR45" s="11"/>
      <c r="TS45" s="11"/>
      <c r="TT45" s="11"/>
      <c r="TU45" s="11"/>
      <c r="TV45" s="11"/>
      <c r="TW45" s="11"/>
      <c r="TX45" s="11"/>
      <c r="TY45" s="11"/>
      <c r="TZ45" s="11"/>
      <c r="UA45" s="11"/>
      <c r="UB45" s="11"/>
      <c r="UC45" s="11"/>
      <c r="UD45" s="11"/>
      <c r="UE45" s="11"/>
      <c r="UF45" s="11"/>
      <c r="UG45" s="11"/>
      <c r="UH45" s="11"/>
      <c r="UI45" s="11"/>
      <c r="UJ45" s="11"/>
      <c r="UK45" s="11"/>
      <c r="UL45" s="11"/>
      <c r="UM45" s="11"/>
      <c r="UN45" s="11"/>
      <c r="UO45" s="11"/>
      <c r="UP45" s="11"/>
      <c r="UQ45" s="11"/>
      <c r="UR45" s="11"/>
      <c r="US45" s="11"/>
      <c r="UT45" s="11"/>
      <c r="UU45" s="11"/>
      <c r="UV45" s="11"/>
      <c r="UW45" s="11"/>
      <c r="UX45" s="11"/>
      <c r="UY45" s="11"/>
      <c r="UZ45" s="11"/>
      <c r="VA45" s="11"/>
      <c r="VB45" s="11"/>
      <c r="VC45" s="11"/>
      <c r="VD45" s="11"/>
      <c r="VE45" s="11"/>
      <c r="VF45" s="11"/>
      <c r="VG45" s="11"/>
      <c r="VH45" s="11"/>
      <c r="VI45" s="11"/>
      <c r="VJ45" s="11"/>
      <c r="VK45" s="11"/>
      <c r="VL45" s="11"/>
      <c r="VM45" s="11"/>
      <c r="VN45" s="11"/>
      <c r="VO45" s="11"/>
      <c r="VP45" s="11"/>
      <c r="VQ45" s="11"/>
      <c r="VR45" s="11"/>
      <c r="VS45" s="11"/>
      <c r="VT45" s="11"/>
      <c r="VU45" s="11"/>
      <c r="VV45" s="11"/>
      <c r="VW45" s="11"/>
      <c r="VX45" s="11"/>
      <c r="VY45" s="11"/>
      <c r="VZ45" s="11"/>
      <c r="WA45" s="11"/>
      <c r="WB45" s="11"/>
      <c r="WC45" s="11"/>
      <c r="WD45" s="11"/>
      <c r="WE45" s="11"/>
      <c r="WF45" s="11"/>
      <c r="WG45" s="11"/>
      <c r="WH45" s="11"/>
      <c r="WI45" s="11"/>
      <c r="WJ45" s="11"/>
      <c r="WK45" s="11"/>
      <c r="WL45" s="11"/>
      <c r="WM45" s="11"/>
      <c r="WN45" s="11"/>
      <c r="WO45" s="11"/>
      <c r="WP45" s="11"/>
      <c r="WQ45" s="11"/>
      <c r="WR45" s="11"/>
      <c r="WS45" s="11"/>
      <c r="WT45" s="11"/>
      <c r="WU45" s="11"/>
      <c r="WV45" s="11"/>
      <c r="WW45" s="11"/>
      <c r="WX45" s="11"/>
      <c r="WY45" s="11"/>
      <c r="WZ45" s="11"/>
      <c r="XA45" s="11"/>
      <c r="XB45" s="11"/>
      <c r="XC45" s="11"/>
      <c r="XD45" s="11"/>
      <c r="XE45" s="11"/>
      <c r="XF45" s="11"/>
      <c r="XG45" s="11"/>
      <c r="XH45" s="11"/>
      <c r="XI45" s="11"/>
      <c r="XJ45" s="11"/>
      <c r="XK45" s="11"/>
      <c r="XL45" s="11"/>
      <c r="XM45" s="11"/>
      <c r="XN45" s="11"/>
      <c r="XO45" s="11"/>
      <c r="XP45" s="11"/>
      <c r="XQ45" s="11"/>
      <c r="XR45" s="11"/>
      <c r="XS45" s="11"/>
      <c r="XT45" s="11"/>
      <c r="XU45" s="11"/>
      <c r="XV45" s="11"/>
      <c r="XW45" s="11"/>
      <c r="XX45" s="11"/>
      <c r="XY45" s="11"/>
      <c r="XZ45" s="11"/>
      <c r="YA45" s="11"/>
      <c r="YB45" s="11"/>
      <c r="YC45" s="11"/>
      <c r="YD45" s="11"/>
      <c r="YE45" s="11"/>
      <c r="YF45" s="11"/>
      <c r="YG45" s="11"/>
      <c r="YH45" s="11"/>
      <c r="YI45" s="11"/>
      <c r="YJ45" s="11"/>
      <c r="YK45" s="11"/>
      <c r="YL45" s="11"/>
      <c r="YM45" s="11"/>
      <c r="YN45" s="11"/>
      <c r="YO45" s="11"/>
      <c r="YP45" s="11"/>
      <c r="YQ45" s="11"/>
      <c r="YR45" s="11"/>
      <c r="YS45" s="11"/>
      <c r="YT45" s="11"/>
      <c r="YU45" s="11"/>
      <c r="YV45" s="11"/>
      <c r="YW45" s="11"/>
      <c r="YX45" s="11"/>
      <c r="YY45" s="11"/>
      <c r="YZ45" s="11"/>
      <c r="ZA45" s="11"/>
      <c r="ZB45" s="11"/>
      <c r="ZC45" s="11"/>
      <c r="ZD45" s="11"/>
      <c r="ZE45" s="11"/>
      <c r="ZF45" s="11"/>
      <c r="ZG45" s="11"/>
      <c r="ZH45" s="11"/>
      <c r="ZI45" s="11"/>
      <c r="ZJ45" s="11"/>
      <c r="ZK45" s="11"/>
      <c r="ZL45" s="11"/>
      <c r="ZM45" s="11"/>
      <c r="ZN45" s="11"/>
      <c r="ZO45" s="11"/>
      <c r="ZP45" s="11"/>
      <c r="ZQ45" s="11"/>
      <c r="ZR45" s="11"/>
      <c r="ZS45" s="11"/>
      <c r="ZT45" s="11"/>
      <c r="ZU45" s="11"/>
      <c r="ZV45" s="11"/>
      <c r="ZW45" s="11"/>
      <c r="ZX45" s="11"/>
      <c r="ZY45" s="11"/>
      <c r="ZZ45" s="11"/>
      <c r="AAA45" s="11"/>
      <c r="AAB45" s="11"/>
      <c r="AAC45" s="11"/>
      <c r="AAD45" s="11"/>
      <c r="AAE45" s="11"/>
      <c r="AAF45" s="11"/>
      <c r="AAG45" s="11"/>
      <c r="AAH45" s="11"/>
      <c r="AAI45" s="11"/>
      <c r="AAJ45" s="11"/>
      <c r="AAK45" s="11"/>
      <c r="AAL45" s="11"/>
      <c r="AAM45" s="11"/>
      <c r="AAN45" s="11"/>
      <c r="AAO45" s="11"/>
      <c r="AAP45" s="11"/>
      <c r="AAQ45" s="11"/>
      <c r="AAR45" s="11"/>
      <c r="AAS45" s="11"/>
      <c r="AAT45" s="11"/>
      <c r="AAU45" s="11"/>
      <c r="AAV45" s="11"/>
      <c r="AAW45" s="11"/>
      <c r="AAX45" s="11"/>
      <c r="AAY45" s="11"/>
      <c r="AAZ45" s="11"/>
      <c r="ABA45" s="11"/>
      <c r="ABB45" s="11"/>
      <c r="ABC45" s="11"/>
      <c r="ABD45" s="11"/>
      <c r="ABE45" s="11"/>
      <c r="ABF45" s="11"/>
      <c r="ABG45" s="11"/>
      <c r="ABH45" s="11"/>
      <c r="ABI45" s="11"/>
      <c r="ABJ45" s="11"/>
      <c r="ABK45" s="11"/>
      <c r="ABL45" s="11"/>
      <c r="ABM45" s="11"/>
      <c r="ABN45" s="11"/>
      <c r="ABO45" s="11"/>
      <c r="ABP45" s="11"/>
      <c r="ABQ45" s="11"/>
      <c r="ABR45" s="11"/>
      <c r="ABS45" s="11"/>
      <c r="ABT45" s="11"/>
      <c r="ABU45" s="11"/>
      <c r="ABV45" s="11"/>
      <c r="ABW45" s="11"/>
      <c r="ABX45" s="11"/>
      <c r="ABY45" s="11"/>
      <c r="ABZ45" s="11"/>
      <c r="ACA45" s="11"/>
      <c r="ACB45" s="11"/>
      <c r="ACC45" s="11"/>
      <c r="ACD45" s="11"/>
      <c r="ACE45" s="11"/>
      <c r="ACF45" s="11"/>
      <c r="ACG45" s="11"/>
      <c r="ACH45" s="11"/>
      <c r="ACI45" s="11"/>
      <c r="ACJ45" s="11"/>
      <c r="ACK45" s="11"/>
      <c r="ACL45" s="11"/>
      <c r="ACM45" s="11"/>
      <c r="ACN45" s="11"/>
      <c r="ACO45" s="11"/>
      <c r="ACP45" s="11"/>
      <c r="ACQ45" s="11"/>
      <c r="ACR45" s="11"/>
      <c r="ACS45" s="11"/>
      <c r="ACT45" s="11"/>
      <c r="ACU45" s="11"/>
      <c r="ACV45" s="11"/>
      <c r="ACW45" s="11"/>
      <c r="ACX45" s="11"/>
      <c r="ACY45" s="11"/>
      <c r="ACZ45" s="11"/>
      <c r="ADA45" s="11"/>
      <c r="ADB45" s="11"/>
      <c r="ADC45" s="11"/>
      <c r="ADD45" s="11"/>
      <c r="ADE45" s="11"/>
      <c r="ADF45" s="11"/>
      <c r="ADG45" s="11"/>
      <c r="ADH45" s="11"/>
      <c r="ADI45" s="11"/>
      <c r="ADJ45" s="11"/>
      <c r="ADK45" s="11"/>
      <c r="ADL45" s="11"/>
      <c r="ADM45" s="11"/>
      <c r="ADN45" s="11"/>
      <c r="ADO45" s="11"/>
      <c r="ADP45" s="11"/>
      <c r="ADQ45" s="11"/>
      <c r="ADR45" s="11"/>
      <c r="ADS45" s="11"/>
      <c r="ADT45" s="11"/>
      <c r="ADU45" s="11"/>
      <c r="ADV45" s="11"/>
      <c r="ADW45" s="11"/>
      <c r="ADX45" s="11"/>
      <c r="ADY45" s="11"/>
      <c r="ADZ45" s="11"/>
      <c r="AEA45" s="11"/>
      <c r="AEB45" s="11"/>
      <c r="AEC45" s="11"/>
      <c r="AED45" s="11"/>
      <c r="AEE45" s="11"/>
      <c r="AEF45" s="11"/>
      <c r="AEG45" s="11"/>
      <c r="AEH45" s="11"/>
      <c r="AEI45" s="11"/>
      <c r="AEJ45" s="11"/>
      <c r="AEK45" s="11"/>
      <c r="AEL45" s="11"/>
      <c r="AEM45" s="11"/>
      <c r="AEN45" s="11"/>
      <c r="AEO45" s="11"/>
      <c r="AEP45" s="11"/>
      <c r="AEQ45" s="11"/>
      <c r="AER45" s="11"/>
      <c r="AES45" s="11"/>
      <c r="AET45" s="11"/>
      <c r="AEU45" s="11"/>
      <c r="AEV45" s="11"/>
      <c r="AEW45" s="11"/>
      <c r="AEX45" s="11"/>
      <c r="AEY45" s="11"/>
      <c r="AEZ45" s="11"/>
      <c r="AFA45" s="11"/>
      <c r="AFB45" s="11"/>
      <c r="AFC45" s="11"/>
      <c r="AFD45" s="11"/>
      <c r="AFE45" s="11"/>
      <c r="AFF45" s="11"/>
      <c r="AFG45" s="11"/>
      <c r="AFH45" s="11"/>
      <c r="AFI45" s="11"/>
      <c r="AFJ45" s="11"/>
      <c r="AFK45" s="11"/>
      <c r="AFL45" s="11"/>
      <c r="AFM45" s="11"/>
      <c r="AFN45" s="11"/>
      <c r="AFO45" s="11"/>
      <c r="AFP45" s="11"/>
      <c r="AFQ45" s="11"/>
      <c r="AFR45" s="11"/>
      <c r="AFS45" s="11"/>
      <c r="AFT45" s="11"/>
      <c r="AFU45" s="11"/>
      <c r="AFV45" s="11"/>
      <c r="AFW45" s="11"/>
      <c r="AFX45" s="11"/>
      <c r="AFY45" s="11"/>
      <c r="AFZ45" s="11"/>
      <c r="AGA45" s="11"/>
      <c r="AGB45" s="11"/>
      <c r="AGC45" s="11"/>
      <c r="AGD45" s="11"/>
      <c r="AGE45" s="11"/>
      <c r="AGF45" s="11"/>
      <c r="AGG45" s="11"/>
      <c r="AGH45" s="11"/>
      <c r="AGI45" s="11"/>
      <c r="AGJ45" s="11"/>
      <c r="AGK45" s="11"/>
      <c r="AGL45" s="11"/>
      <c r="AGM45" s="11"/>
      <c r="AGN45" s="11"/>
      <c r="AGO45" s="11"/>
      <c r="AGP45" s="11"/>
      <c r="AGQ45" s="11"/>
      <c r="AGR45" s="11"/>
      <c r="AGS45" s="11"/>
      <c r="AGT45" s="11"/>
      <c r="AGU45" s="11"/>
      <c r="AGV45" s="11"/>
      <c r="AGW45" s="11"/>
      <c r="AGX45" s="11"/>
      <c r="AGY45" s="11"/>
      <c r="AGZ45" s="11"/>
      <c r="AHA45" s="11"/>
      <c r="AHB45" s="11"/>
      <c r="AHC45" s="11"/>
      <c r="AHD45" s="11"/>
      <c r="AHE45" s="11"/>
      <c r="AHF45" s="11"/>
      <c r="AHG45" s="11"/>
      <c r="AHH45" s="11"/>
      <c r="AHI45" s="11"/>
      <c r="AHJ45" s="11"/>
      <c r="AHK45" s="11"/>
      <c r="AHL45" s="11"/>
      <c r="AHM45" s="11"/>
      <c r="AHN45" s="11"/>
      <c r="AHO45" s="11"/>
      <c r="AHP45" s="11"/>
      <c r="AHQ45" s="11"/>
      <c r="AHR45" s="11"/>
      <c r="AHS45" s="11"/>
      <c r="AHT45" s="11"/>
      <c r="AHU45" s="11"/>
      <c r="AHV45" s="11"/>
      <c r="AHW45" s="11"/>
      <c r="AHX45" s="11"/>
      <c r="AHY45" s="11"/>
      <c r="AHZ45" s="11"/>
      <c r="AIA45" s="11"/>
      <c r="AIB45" s="11"/>
      <c r="AIC45" s="11"/>
      <c r="AID45" s="11"/>
      <c r="AIE45" s="11"/>
      <c r="AIF45" s="11"/>
      <c r="AIG45" s="11"/>
      <c r="AIH45" s="11"/>
      <c r="AII45" s="11"/>
      <c r="AIJ45" s="11"/>
      <c r="AIK45" s="11"/>
      <c r="AIL45" s="11"/>
      <c r="AIM45" s="11"/>
      <c r="AIN45" s="11"/>
      <c r="AIO45" s="11"/>
      <c r="AIP45" s="11"/>
      <c r="AIQ45" s="11"/>
      <c r="AIR45" s="11"/>
      <c r="AIS45" s="11"/>
      <c r="AIT45" s="11"/>
      <c r="AIU45" s="11"/>
      <c r="AIV45" s="11"/>
      <c r="AIW45" s="11"/>
      <c r="AIX45" s="11"/>
      <c r="AIY45" s="11"/>
      <c r="AIZ45" s="11"/>
      <c r="AJA45" s="11"/>
      <c r="AJB45" s="11"/>
      <c r="AJC45" s="11"/>
      <c r="AJD45" s="11"/>
      <c r="AJE45" s="11"/>
      <c r="AJF45" s="11"/>
      <c r="AJG45" s="11"/>
      <c r="AJH45" s="11"/>
      <c r="AJI45" s="11"/>
      <c r="AJJ45" s="11"/>
      <c r="AJK45" s="11"/>
      <c r="AJL45" s="11"/>
      <c r="AJM45" s="11"/>
      <c r="AJN45" s="11"/>
      <c r="AJO45" s="11"/>
      <c r="AJP45" s="11"/>
      <c r="AJQ45" s="11"/>
      <c r="AJR45" s="11"/>
      <c r="AJS45" s="11"/>
      <c r="AJT45" s="11"/>
      <c r="AJU45" s="11"/>
      <c r="AJV45" s="11"/>
      <c r="AJW45" s="11"/>
      <c r="AJX45" s="11"/>
      <c r="AJY45" s="11"/>
      <c r="AJZ45" s="11"/>
      <c r="AKA45" s="11"/>
      <c r="AKB45" s="11"/>
      <c r="AKC45" s="11"/>
      <c r="AKD45" s="11"/>
      <c r="AKE45" s="11"/>
      <c r="AKF45" s="11"/>
      <c r="AKG45" s="11"/>
      <c r="AKH45" s="11"/>
      <c r="AKI45" s="11"/>
      <c r="AKJ45" s="11"/>
      <c r="AKK45" s="11"/>
      <c r="AKL45" s="11"/>
      <c r="AKM45" s="11"/>
      <c r="AKN45" s="11"/>
      <c r="AKO45" s="11"/>
      <c r="AKP45" s="11"/>
      <c r="AKQ45" s="11"/>
      <c r="AKR45" s="11"/>
      <c r="AKS45" s="11"/>
      <c r="AKT45" s="11"/>
      <c r="AKU45" s="11"/>
      <c r="AKV45" s="11"/>
      <c r="AKW45" s="11"/>
      <c r="AKX45" s="11"/>
      <c r="AKY45" s="11"/>
      <c r="AKZ45" s="11"/>
      <c r="ALA45" s="11"/>
      <c r="ALB45" s="11"/>
      <c r="ALC45" s="11"/>
      <c r="ALD45" s="11"/>
      <c r="ALE45" s="11"/>
      <c r="ALF45" s="11"/>
      <c r="ALG45" s="11"/>
      <c r="ALH45" s="11"/>
      <c r="ALI45" s="11"/>
      <c r="ALJ45" s="11"/>
      <c r="ALK45" s="11"/>
      <c r="ALL45" s="11"/>
      <c r="ALM45" s="11"/>
      <c r="ALN45" s="11"/>
      <c r="ALO45" s="11"/>
      <c r="ALP45" s="11"/>
      <c r="ALQ45" s="11"/>
      <c r="ALR45" s="11"/>
      <c r="ALS45" s="11"/>
      <c r="ALT45" s="11"/>
      <c r="ALU45" s="11"/>
      <c r="ALV45" s="11"/>
      <c r="ALW45" s="11"/>
      <c r="ALX45" s="11"/>
      <c r="ALY45" s="11"/>
      <c r="ALZ45" s="11"/>
      <c r="AMA45" s="11"/>
      <c r="AMB45" s="11"/>
      <c r="AMC45" s="11"/>
      <c r="AMD45" s="11"/>
      <c r="AME45" s="11"/>
      <c r="AMF45" s="11"/>
      <c r="AMG45" s="11"/>
      <c r="AMH45" s="11"/>
      <c r="AMI45" s="11"/>
      <c r="AMJ45" s="11"/>
      <c r="AMK45" s="11"/>
      <c r="AML45" s="11"/>
      <c r="AMM45" s="11"/>
      <c r="AMN45" s="11"/>
      <c r="AMO45" s="11"/>
      <c r="AMP45" s="11"/>
      <c r="AMQ45" s="11"/>
      <c r="AMR45" s="11"/>
      <c r="AMS45" s="11"/>
      <c r="AMT45" s="11"/>
      <c r="AMU45" s="11"/>
      <c r="AMV45" s="11"/>
      <c r="AMW45" s="11"/>
      <c r="AMX45" s="11"/>
      <c r="AMY45" s="11"/>
      <c r="AMZ45" s="11"/>
      <c r="ANA45" s="11"/>
      <c r="ANB45" s="11"/>
      <c r="ANC45" s="11"/>
      <c r="AND45" s="11"/>
      <c r="ANE45" s="11"/>
      <c r="ANF45" s="11"/>
      <c r="ANG45" s="11"/>
      <c r="ANH45" s="11"/>
      <c r="ANI45" s="11"/>
      <c r="ANJ45" s="11"/>
      <c r="ANK45" s="11"/>
      <c r="ANL45" s="11"/>
      <c r="ANM45" s="11"/>
      <c r="ANN45" s="11"/>
      <c r="ANO45" s="11"/>
    </row>
    <row r="46" spans="1:1055" s="16" customFormat="1" ht="15" customHeight="1" x14ac:dyDescent="0.2">
      <c r="A46" s="11"/>
      <c r="B46" s="45"/>
      <c r="C46" s="33" t="s">
        <v>11</v>
      </c>
      <c r="D46" s="34"/>
      <c r="E46" s="35"/>
      <c r="F46" s="35"/>
      <c r="G46" s="47"/>
      <c r="H46" s="121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  <c r="NV46" s="11"/>
      <c r="NW46" s="11"/>
      <c r="NX46" s="11"/>
      <c r="NY46" s="11"/>
      <c r="NZ46" s="11"/>
      <c r="OA46" s="11"/>
      <c r="OB46" s="11"/>
      <c r="OC46" s="11"/>
      <c r="OD46" s="11"/>
      <c r="OE46" s="11"/>
      <c r="OF46" s="11"/>
      <c r="OG46" s="11"/>
      <c r="OH46" s="11"/>
      <c r="OI46" s="11"/>
      <c r="OJ46" s="11"/>
      <c r="OK46" s="11"/>
      <c r="OL46" s="11"/>
      <c r="OM46" s="11"/>
      <c r="ON46" s="11"/>
      <c r="OO46" s="11"/>
      <c r="OP46" s="11"/>
      <c r="OQ46" s="11"/>
      <c r="OR46" s="11"/>
      <c r="OS46" s="11"/>
      <c r="OT46" s="11"/>
      <c r="OU46" s="11"/>
      <c r="OV46" s="11"/>
      <c r="OW46" s="11"/>
      <c r="OX46" s="11"/>
      <c r="OY46" s="11"/>
      <c r="OZ46" s="11"/>
      <c r="PA46" s="11"/>
      <c r="PB46" s="11"/>
      <c r="PC46" s="11"/>
      <c r="PD46" s="11"/>
      <c r="PE46" s="11"/>
      <c r="PF46" s="11"/>
      <c r="PG46" s="11"/>
      <c r="PH46" s="11"/>
      <c r="PI46" s="11"/>
      <c r="PJ46" s="11"/>
      <c r="PK46" s="11"/>
      <c r="PL46" s="11"/>
      <c r="PM46" s="11"/>
      <c r="PN46" s="11"/>
      <c r="PO46" s="11"/>
      <c r="PP46" s="11"/>
      <c r="PQ46" s="11"/>
      <c r="PR46" s="11"/>
      <c r="PS46" s="11"/>
      <c r="PT46" s="11"/>
      <c r="PU46" s="11"/>
      <c r="PV46" s="11"/>
      <c r="PW46" s="11"/>
      <c r="PX46" s="11"/>
      <c r="PY46" s="11"/>
      <c r="PZ46" s="11"/>
      <c r="QA46" s="11"/>
      <c r="QB46" s="11"/>
      <c r="QC46" s="11"/>
      <c r="QD46" s="11"/>
      <c r="QE46" s="11"/>
      <c r="QF46" s="11"/>
      <c r="QG46" s="11"/>
      <c r="QH46" s="11"/>
      <c r="QI46" s="11"/>
      <c r="QJ46" s="11"/>
      <c r="QK46" s="11"/>
      <c r="QL46" s="11"/>
      <c r="QM46" s="11"/>
      <c r="QN46" s="11"/>
      <c r="QO46" s="11"/>
      <c r="QP46" s="11"/>
      <c r="QQ46" s="11"/>
      <c r="QR46" s="11"/>
      <c r="QS46" s="11"/>
      <c r="QT46" s="11"/>
      <c r="QU46" s="11"/>
      <c r="QV46" s="11"/>
      <c r="QW46" s="11"/>
      <c r="QX46" s="11"/>
      <c r="QY46" s="11"/>
      <c r="QZ46" s="11"/>
      <c r="RA46" s="11"/>
      <c r="RB46" s="11"/>
      <c r="RC46" s="11"/>
      <c r="RD46" s="11"/>
      <c r="RE46" s="11"/>
      <c r="RF46" s="11"/>
      <c r="RG46" s="11"/>
      <c r="RH46" s="11"/>
      <c r="RI46" s="11"/>
      <c r="RJ46" s="11"/>
      <c r="RK46" s="11"/>
      <c r="RL46" s="11"/>
      <c r="RM46" s="11"/>
      <c r="RN46" s="11"/>
      <c r="RO46" s="11"/>
      <c r="RP46" s="11"/>
      <c r="RQ46" s="11"/>
      <c r="RR46" s="11"/>
      <c r="RS46" s="11"/>
      <c r="RT46" s="11"/>
      <c r="RU46" s="11"/>
      <c r="RV46" s="11"/>
      <c r="RW46" s="11"/>
      <c r="RX46" s="11"/>
      <c r="RY46" s="11"/>
      <c r="RZ46" s="11"/>
      <c r="SA46" s="11"/>
      <c r="SB46" s="11"/>
      <c r="SC46" s="11"/>
      <c r="SD46" s="11"/>
      <c r="SE46" s="11"/>
      <c r="SF46" s="11"/>
      <c r="SG46" s="11"/>
      <c r="SH46" s="11"/>
      <c r="SI46" s="11"/>
      <c r="SJ46" s="11"/>
      <c r="SK46" s="11"/>
      <c r="SL46" s="11"/>
      <c r="SM46" s="11"/>
      <c r="SN46" s="11"/>
      <c r="SO46" s="11"/>
      <c r="SP46" s="11"/>
      <c r="SQ46" s="11"/>
      <c r="SR46" s="11"/>
      <c r="SS46" s="11"/>
      <c r="ST46" s="11"/>
      <c r="SU46" s="11"/>
      <c r="SV46" s="11"/>
      <c r="SW46" s="11"/>
      <c r="SX46" s="11"/>
      <c r="SY46" s="11"/>
      <c r="SZ46" s="11"/>
      <c r="TA46" s="11"/>
      <c r="TB46" s="11"/>
      <c r="TC46" s="11"/>
      <c r="TD46" s="11"/>
      <c r="TE46" s="11"/>
      <c r="TF46" s="11"/>
      <c r="TG46" s="11"/>
      <c r="TH46" s="11"/>
      <c r="TI46" s="11"/>
      <c r="TJ46" s="11"/>
      <c r="TK46" s="11"/>
      <c r="TL46" s="11"/>
      <c r="TM46" s="11"/>
      <c r="TN46" s="11"/>
      <c r="TO46" s="11"/>
      <c r="TP46" s="11"/>
      <c r="TQ46" s="11"/>
      <c r="TR46" s="11"/>
      <c r="TS46" s="11"/>
      <c r="TT46" s="11"/>
      <c r="TU46" s="11"/>
      <c r="TV46" s="11"/>
      <c r="TW46" s="11"/>
      <c r="TX46" s="11"/>
      <c r="TY46" s="11"/>
      <c r="TZ46" s="11"/>
      <c r="UA46" s="11"/>
      <c r="UB46" s="11"/>
      <c r="UC46" s="11"/>
      <c r="UD46" s="11"/>
      <c r="UE46" s="11"/>
      <c r="UF46" s="11"/>
      <c r="UG46" s="11"/>
      <c r="UH46" s="11"/>
      <c r="UI46" s="11"/>
      <c r="UJ46" s="11"/>
      <c r="UK46" s="11"/>
      <c r="UL46" s="11"/>
      <c r="UM46" s="11"/>
      <c r="UN46" s="11"/>
      <c r="UO46" s="11"/>
      <c r="UP46" s="11"/>
      <c r="UQ46" s="11"/>
      <c r="UR46" s="11"/>
      <c r="US46" s="11"/>
      <c r="UT46" s="11"/>
      <c r="UU46" s="11"/>
      <c r="UV46" s="11"/>
      <c r="UW46" s="11"/>
      <c r="UX46" s="11"/>
      <c r="UY46" s="11"/>
      <c r="UZ46" s="11"/>
      <c r="VA46" s="11"/>
      <c r="VB46" s="11"/>
      <c r="VC46" s="11"/>
      <c r="VD46" s="11"/>
      <c r="VE46" s="11"/>
      <c r="VF46" s="11"/>
      <c r="VG46" s="11"/>
      <c r="VH46" s="11"/>
      <c r="VI46" s="11"/>
      <c r="VJ46" s="11"/>
      <c r="VK46" s="11"/>
      <c r="VL46" s="11"/>
      <c r="VM46" s="11"/>
      <c r="VN46" s="11"/>
      <c r="VO46" s="11"/>
      <c r="VP46" s="11"/>
      <c r="VQ46" s="11"/>
      <c r="VR46" s="11"/>
      <c r="VS46" s="11"/>
      <c r="VT46" s="11"/>
      <c r="VU46" s="11"/>
      <c r="VV46" s="11"/>
      <c r="VW46" s="11"/>
      <c r="VX46" s="11"/>
      <c r="VY46" s="11"/>
      <c r="VZ46" s="11"/>
      <c r="WA46" s="11"/>
      <c r="WB46" s="11"/>
      <c r="WC46" s="11"/>
      <c r="WD46" s="11"/>
      <c r="WE46" s="11"/>
      <c r="WF46" s="11"/>
      <c r="WG46" s="11"/>
      <c r="WH46" s="11"/>
      <c r="WI46" s="11"/>
      <c r="WJ46" s="11"/>
      <c r="WK46" s="11"/>
      <c r="WL46" s="11"/>
      <c r="WM46" s="11"/>
      <c r="WN46" s="11"/>
      <c r="WO46" s="11"/>
      <c r="WP46" s="11"/>
      <c r="WQ46" s="11"/>
      <c r="WR46" s="11"/>
      <c r="WS46" s="11"/>
      <c r="WT46" s="11"/>
      <c r="WU46" s="11"/>
      <c r="WV46" s="11"/>
      <c r="WW46" s="11"/>
      <c r="WX46" s="11"/>
      <c r="WY46" s="11"/>
      <c r="WZ46" s="11"/>
      <c r="XA46" s="11"/>
      <c r="XB46" s="11"/>
      <c r="XC46" s="11"/>
      <c r="XD46" s="11"/>
      <c r="XE46" s="11"/>
      <c r="XF46" s="11"/>
      <c r="XG46" s="11"/>
      <c r="XH46" s="11"/>
      <c r="XI46" s="11"/>
      <c r="XJ46" s="11"/>
      <c r="XK46" s="11"/>
      <c r="XL46" s="11"/>
      <c r="XM46" s="11"/>
      <c r="XN46" s="11"/>
      <c r="XO46" s="11"/>
      <c r="XP46" s="11"/>
      <c r="XQ46" s="11"/>
      <c r="XR46" s="11"/>
      <c r="XS46" s="11"/>
      <c r="XT46" s="11"/>
      <c r="XU46" s="11"/>
      <c r="XV46" s="11"/>
      <c r="XW46" s="11"/>
      <c r="XX46" s="11"/>
      <c r="XY46" s="11"/>
      <c r="XZ46" s="11"/>
      <c r="YA46" s="11"/>
      <c r="YB46" s="11"/>
      <c r="YC46" s="11"/>
      <c r="YD46" s="11"/>
      <c r="YE46" s="11"/>
      <c r="YF46" s="11"/>
      <c r="YG46" s="11"/>
      <c r="YH46" s="11"/>
      <c r="YI46" s="11"/>
      <c r="YJ46" s="11"/>
      <c r="YK46" s="11"/>
      <c r="YL46" s="11"/>
      <c r="YM46" s="11"/>
      <c r="YN46" s="11"/>
      <c r="YO46" s="11"/>
      <c r="YP46" s="11"/>
      <c r="YQ46" s="11"/>
      <c r="YR46" s="11"/>
      <c r="YS46" s="11"/>
      <c r="YT46" s="11"/>
      <c r="YU46" s="11"/>
      <c r="YV46" s="11"/>
      <c r="YW46" s="11"/>
      <c r="YX46" s="11"/>
      <c r="YY46" s="11"/>
      <c r="YZ46" s="11"/>
      <c r="ZA46" s="11"/>
      <c r="ZB46" s="11"/>
      <c r="ZC46" s="11"/>
      <c r="ZD46" s="11"/>
      <c r="ZE46" s="11"/>
      <c r="ZF46" s="11"/>
      <c r="ZG46" s="11"/>
      <c r="ZH46" s="11"/>
      <c r="ZI46" s="11"/>
      <c r="ZJ46" s="11"/>
      <c r="ZK46" s="11"/>
      <c r="ZL46" s="11"/>
      <c r="ZM46" s="11"/>
      <c r="ZN46" s="11"/>
      <c r="ZO46" s="11"/>
      <c r="ZP46" s="11"/>
      <c r="ZQ46" s="11"/>
      <c r="ZR46" s="11"/>
      <c r="ZS46" s="11"/>
      <c r="ZT46" s="11"/>
      <c r="ZU46" s="11"/>
      <c r="ZV46" s="11"/>
      <c r="ZW46" s="11"/>
      <c r="ZX46" s="11"/>
      <c r="ZY46" s="11"/>
      <c r="ZZ46" s="11"/>
      <c r="AAA46" s="11"/>
      <c r="AAB46" s="11"/>
      <c r="AAC46" s="11"/>
      <c r="AAD46" s="11"/>
      <c r="AAE46" s="11"/>
      <c r="AAF46" s="11"/>
      <c r="AAG46" s="11"/>
      <c r="AAH46" s="11"/>
      <c r="AAI46" s="11"/>
      <c r="AAJ46" s="11"/>
      <c r="AAK46" s="11"/>
      <c r="AAL46" s="11"/>
      <c r="AAM46" s="11"/>
      <c r="AAN46" s="11"/>
      <c r="AAO46" s="11"/>
      <c r="AAP46" s="11"/>
      <c r="AAQ46" s="11"/>
      <c r="AAR46" s="11"/>
      <c r="AAS46" s="11"/>
      <c r="AAT46" s="11"/>
      <c r="AAU46" s="11"/>
      <c r="AAV46" s="11"/>
      <c r="AAW46" s="11"/>
      <c r="AAX46" s="11"/>
      <c r="AAY46" s="11"/>
      <c r="AAZ46" s="11"/>
      <c r="ABA46" s="11"/>
      <c r="ABB46" s="11"/>
      <c r="ABC46" s="11"/>
      <c r="ABD46" s="11"/>
      <c r="ABE46" s="11"/>
      <c r="ABF46" s="11"/>
      <c r="ABG46" s="11"/>
      <c r="ABH46" s="11"/>
      <c r="ABI46" s="11"/>
      <c r="ABJ46" s="11"/>
      <c r="ABK46" s="11"/>
      <c r="ABL46" s="11"/>
      <c r="ABM46" s="11"/>
      <c r="ABN46" s="11"/>
      <c r="ABO46" s="11"/>
      <c r="ABP46" s="11"/>
      <c r="ABQ46" s="11"/>
      <c r="ABR46" s="11"/>
      <c r="ABS46" s="11"/>
      <c r="ABT46" s="11"/>
      <c r="ABU46" s="11"/>
      <c r="ABV46" s="11"/>
      <c r="ABW46" s="11"/>
      <c r="ABX46" s="11"/>
      <c r="ABY46" s="11"/>
      <c r="ABZ46" s="11"/>
      <c r="ACA46" s="11"/>
      <c r="ACB46" s="11"/>
      <c r="ACC46" s="11"/>
      <c r="ACD46" s="11"/>
      <c r="ACE46" s="11"/>
      <c r="ACF46" s="11"/>
      <c r="ACG46" s="11"/>
      <c r="ACH46" s="11"/>
      <c r="ACI46" s="11"/>
      <c r="ACJ46" s="11"/>
      <c r="ACK46" s="11"/>
      <c r="ACL46" s="11"/>
      <c r="ACM46" s="11"/>
      <c r="ACN46" s="11"/>
      <c r="ACO46" s="11"/>
      <c r="ACP46" s="11"/>
      <c r="ACQ46" s="11"/>
      <c r="ACR46" s="11"/>
      <c r="ACS46" s="11"/>
      <c r="ACT46" s="11"/>
      <c r="ACU46" s="11"/>
      <c r="ACV46" s="11"/>
      <c r="ACW46" s="11"/>
      <c r="ACX46" s="11"/>
      <c r="ACY46" s="11"/>
      <c r="ACZ46" s="11"/>
      <c r="ADA46" s="11"/>
      <c r="ADB46" s="11"/>
      <c r="ADC46" s="11"/>
      <c r="ADD46" s="11"/>
      <c r="ADE46" s="11"/>
      <c r="ADF46" s="11"/>
      <c r="ADG46" s="11"/>
      <c r="ADH46" s="11"/>
      <c r="ADI46" s="11"/>
      <c r="ADJ46" s="11"/>
      <c r="ADK46" s="11"/>
      <c r="ADL46" s="11"/>
      <c r="ADM46" s="11"/>
      <c r="ADN46" s="11"/>
      <c r="ADO46" s="11"/>
      <c r="ADP46" s="11"/>
      <c r="ADQ46" s="11"/>
      <c r="ADR46" s="11"/>
      <c r="ADS46" s="11"/>
      <c r="ADT46" s="11"/>
      <c r="ADU46" s="11"/>
      <c r="ADV46" s="11"/>
      <c r="ADW46" s="11"/>
      <c r="ADX46" s="11"/>
      <c r="ADY46" s="11"/>
      <c r="ADZ46" s="11"/>
      <c r="AEA46" s="11"/>
      <c r="AEB46" s="11"/>
      <c r="AEC46" s="11"/>
      <c r="AED46" s="11"/>
      <c r="AEE46" s="11"/>
      <c r="AEF46" s="11"/>
      <c r="AEG46" s="11"/>
      <c r="AEH46" s="11"/>
      <c r="AEI46" s="11"/>
      <c r="AEJ46" s="11"/>
      <c r="AEK46" s="11"/>
      <c r="AEL46" s="11"/>
      <c r="AEM46" s="11"/>
      <c r="AEN46" s="11"/>
      <c r="AEO46" s="11"/>
      <c r="AEP46" s="11"/>
      <c r="AEQ46" s="11"/>
      <c r="AER46" s="11"/>
      <c r="AES46" s="11"/>
      <c r="AET46" s="11"/>
      <c r="AEU46" s="11"/>
      <c r="AEV46" s="11"/>
      <c r="AEW46" s="11"/>
      <c r="AEX46" s="11"/>
      <c r="AEY46" s="11"/>
      <c r="AEZ46" s="11"/>
      <c r="AFA46" s="11"/>
      <c r="AFB46" s="11"/>
      <c r="AFC46" s="11"/>
      <c r="AFD46" s="11"/>
      <c r="AFE46" s="11"/>
      <c r="AFF46" s="11"/>
      <c r="AFG46" s="11"/>
      <c r="AFH46" s="11"/>
      <c r="AFI46" s="11"/>
      <c r="AFJ46" s="11"/>
      <c r="AFK46" s="11"/>
      <c r="AFL46" s="11"/>
      <c r="AFM46" s="11"/>
      <c r="AFN46" s="11"/>
      <c r="AFO46" s="11"/>
      <c r="AFP46" s="11"/>
      <c r="AFQ46" s="11"/>
      <c r="AFR46" s="11"/>
      <c r="AFS46" s="11"/>
      <c r="AFT46" s="11"/>
      <c r="AFU46" s="11"/>
      <c r="AFV46" s="11"/>
      <c r="AFW46" s="11"/>
      <c r="AFX46" s="11"/>
      <c r="AFY46" s="11"/>
      <c r="AFZ46" s="11"/>
      <c r="AGA46" s="11"/>
      <c r="AGB46" s="11"/>
      <c r="AGC46" s="11"/>
      <c r="AGD46" s="11"/>
      <c r="AGE46" s="11"/>
      <c r="AGF46" s="11"/>
      <c r="AGG46" s="11"/>
      <c r="AGH46" s="11"/>
      <c r="AGI46" s="11"/>
      <c r="AGJ46" s="11"/>
      <c r="AGK46" s="11"/>
      <c r="AGL46" s="11"/>
      <c r="AGM46" s="11"/>
      <c r="AGN46" s="11"/>
      <c r="AGO46" s="11"/>
      <c r="AGP46" s="11"/>
      <c r="AGQ46" s="11"/>
      <c r="AGR46" s="11"/>
      <c r="AGS46" s="11"/>
      <c r="AGT46" s="11"/>
      <c r="AGU46" s="11"/>
      <c r="AGV46" s="11"/>
      <c r="AGW46" s="11"/>
      <c r="AGX46" s="11"/>
      <c r="AGY46" s="11"/>
      <c r="AGZ46" s="11"/>
      <c r="AHA46" s="11"/>
      <c r="AHB46" s="11"/>
      <c r="AHC46" s="11"/>
      <c r="AHD46" s="11"/>
      <c r="AHE46" s="11"/>
      <c r="AHF46" s="11"/>
      <c r="AHG46" s="11"/>
      <c r="AHH46" s="11"/>
      <c r="AHI46" s="11"/>
      <c r="AHJ46" s="11"/>
      <c r="AHK46" s="11"/>
      <c r="AHL46" s="11"/>
      <c r="AHM46" s="11"/>
      <c r="AHN46" s="11"/>
      <c r="AHO46" s="11"/>
      <c r="AHP46" s="11"/>
      <c r="AHQ46" s="11"/>
      <c r="AHR46" s="11"/>
      <c r="AHS46" s="11"/>
      <c r="AHT46" s="11"/>
      <c r="AHU46" s="11"/>
      <c r="AHV46" s="11"/>
      <c r="AHW46" s="11"/>
      <c r="AHX46" s="11"/>
      <c r="AHY46" s="11"/>
      <c r="AHZ46" s="11"/>
      <c r="AIA46" s="11"/>
      <c r="AIB46" s="11"/>
      <c r="AIC46" s="11"/>
      <c r="AID46" s="11"/>
      <c r="AIE46" s="11"/>
      <c r="AIF46" s="11"/>
      <c r="AIG46" s="11"/>
      <c r="AIH46" s="11"/>
      <c r="AII46" s="11"/>
      <c r="AIJ46" s="11"/>
      <c r="AIK46" s="11"/>
      <c r="AIL46" s="11"/>
      <c r="AIM46" s="11"/>
      <c r="AIN46" s="11"/>
      <c r="AIO46" s="11"/>
      <c r="AIP46" s="11"/>
      <c r="AIQ46" s="11"/>
      <c r="AIR46" s="11"/>
      <c r="AIS46" s="11"/>
      <c r="AIT46" s="11"/>
      <c r="AIU46" s="11"/>
      <c r="AIV46" s="11"/>
      <c r="AIW46" s="11"/>
      <c r="AIX46" s="11"/>
      <c r="AIY46" s="11"/>
      <c r="AIZ46" s="11"/>
      <c r="AJA46" s="11"/>
      <c r="AJB46" s="11"/>
      <c r="AJC46" s="11"/>
      <c r="AJD46" s="11"/>
      <c r="AJE46" s="11"/>
      <c r="AJF46" s="11"/>
      <c r="AJG46" s="11"/>
      <c r="AJH46" s="11"/>
      <c r="AJI46" s="11"/>
      <c r="AJJ46" s="11"/>
      <c r="AJK46" s="11"/>
      <c r="AJL46" s="11"/>
      <c r="AJM46" s="11"/>
      <c r="AJN46" s="11"/>
      <c r="AJO46" s="11"/>
      <c r="AJP46" s="11"/>
      <c r="AJQ46" s="11"/>
      <c r="AJR46" s="11"/>
      <c r="AJS46" s="11"/>
      <c r="AJT46" s="11"/>
      <c r="AJU46" s="11"/>
      <c r="AJV46" s="11"/>
      <c r="AJW46" s="11"/>
      <c r="AJX46" s="11"/>
      <c r="AJY46" s="11"/>
      <c r="AJZ46" s="11"/>
      <c r="AKA46" s="11"/>
      <c r="AKB46" s="11"/>
      <c r="AKC46" s="11"/>
      <c r="AKD46" s="11"/>
      <c r="AKE46" s="11"/>
      <c r="AKF46" s="11"/>
      <c r="AKG46" s="11"/>
      <c r="AKH46" s="11"/>
      <c r="AKI46" s="11"/>
      <c r="AKJ46" s="11"/>
      <c r="AKK46" s="11"/>
      <c r="AKL46" s="11"/>
      <c r="AKM46" s="11"/>
      <c r="AKN46" s="11"/>
      <c r="AKO46" s="11"/>
      <c r="AKP46" s="11"/>
      <c r="AKQ46" s="11"/>
      <c r="AKR46" s="11"/>
      <c r="AKS46" s="11"/>
      <c r="AKT46" s="11"/>
      <c r="AKU46" s="11"/>
      <c r="AKV46" s="11"/>
      <c r="AKW46" s="11"/>
      <c r="AKX46" s="11"/>
      <c r="AKY46" s="11"/>
      <c r="AKZ46" s="11"/>
      <c r="ALA46" s="11"/>
      <c r="ALB46" s="11"/>
      <c r="ALC46" s="11"/>
      <c r="ALD46" s="11"/>
      <c r="ALE46" s="11"/>
      <c r="ALF46" s="11"/>
      <c r="ALG46" s="11"/>
      <c r="ALH46" s="11"/>
      <c r="ALI46" s="11"/>
      <c r="ALJ46" s="11"/>
      <c r="ALK46" s="11"/>
      <c r="ALL46" s="11"/>
      <c r="ALM46" s="11"/>
      <c r="ALN46" s="11"/>
      <c r="ALO46" s="11"/>
      <c r="ALP46" s="11"/>
      <c r="ALQ46" s="11"/>
      <c r="ALR46" s="11"/>
      <c r="ALS46" s="11"/>
      <c r="ALT46" s="11"/>
      <c r="ALU46" s="11"/>
      <c r="ALV46" s="11"/>
      <c r="ALW46" s="11"/>
      <c r="ALX46" s="11"/>
      <c r="ALY46" s="11"/>
      <c r="ALZ46" s="11"/>
      <c r="AMA46" s="11"/>
      <c r="AMB46" s="11"/>
      <c r="AMC46" s="11"/>
      <c r="AMD46" s="11"/>
      <c r="AME46" s="11"/>
      <c r="AMF46" s="11"/>
      <c r="AMG46" s="11"/>
      <c r="AMH46" s="11"/>
      <c r="AMI46" s="11"/>
      <c r="AMJ46" s="11"/>
      <c r="AMK46" s="11"/>
      <c r="AML46" s="11"/>
      <c r="AMM46" s="11"/>
      <c r="AMN46" s="11"/>
      <c r="AMO46" s="11"/>
      <c r="AMP46" s="11"/>
      <c r="AMQ46" s="11"/>
      <c r="AMR46" s="11"/>
      <c r="AMS46" s="11"/>
      <c r="AMT46" s="11"/>
      <c r="AMU46" s="11"/>
      <c r="AMV46" s="11"/>
      <c r="AMW46" s="11"/>
      <c r="AMX46" s="11"/>
      <c r="AMY46" s="11"/>
      <c r="AMZ46" s="11"/>
      <c r="ANA46" s="11"/>
      <c r="ANB46" s="11"/>
      <c r="ANC46" s="11"/>
      <c r="AND46" s="11"/>
      <c r="ANE46" s="11"/>
      <c r="ANF46" s="11"/>
      <c r="ANG46" s="11"/>
      <c r="ANH46" s="11"/>
      <c r="ANI46" s="11"/>
      <c r="ANJ46" s="11"/>
      <c r="ANK46" s="11"/>
      <c r="ANL46" s="11"/>
      <c r="ANM46" s="11"/>
      <c r="ANN46" s="11"/>
      <c r="ANO46" s="11"/>
    </row>
    <row r="47" spans="1:1055" s="14" customFormat="1" ht="21" customHeight="1" x14ac:dyDescent="0.3">
      <c r="A47" s="11"/>
      <c r="B47" s="130" t="s">
        <v>30</v>
      </c>
      <c r="C47" s="131"/>
      <c r="D47" s="132" t="s">
        <v>14</v>
      </c>
      <c r="E47" s="132"/>
      <c r="F47" s="132"/>
      <c r="G47" s="13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  <c r="AFW47" s="20"/>
      <c r="AFX47" s="20"/>
      <c r="AFY47" s="20"/>
      <c r="AFZ47" s="20"/>
      <c r="AGA47" s="20"/>
      <c r="AGB47" s="20"/>
      <c r="AGC47" s="20"/>
      <c r="AGD47" s="20"/>
      <c r="AGE47" s="20"/>
      <c r="AGF47" s="20"/>
      <c r="AGG47" s="20"/>
      <c r="AGH47" s="20"/>
      <c r="AGI47" s="20"/>
      <c r="AGJ47" s="20"/>
      <c r="AGK47" s="20"/>
      <c r="AGL47" s="20"/>
      <c r="AGM47" s="20"/>
      <c r="AGN47" s="20"/>
      <c r="AGO47" s="20"/>
      <c r="AGP47" s="20"/>
      <c r="AGQ47" s="20"/>
      <c r="AGR47" s="20"/>
      <c r="AGS47" s="20"/>
      <c r="AGT47" s="20"/>
      <c r="AGU47" s="20"/>
      <c r="AGV47" s="20"/>
      <c r="AGW47" s="20"/>
      <c r="AGX47" s="20"/>
      <c r="AGY47" s="20"/>
      <c r="AGZ47" s="20"/>
      <c r="AHA47" s="20"/>
      <c r="AHB47" s="20"/>
      <c r="AHC47" s="20"/>
      <c r="AHD47" s="20"/>
      <c r="AHE47" s="20"/>
      <c r="AHF47" s="20"/>
      <c r="AHG47" s="20"/>
      <c r="AHH47" s="20"/>
      <c r="AHI47" s="20"/>
      <c r="AHJ47" s="20"/>
      <c r="AHK47" s="20"/>
      <c r="AHL47" s="20"/>
      <c r="AHM47" s="20"/>
      <c r="AHN47" s="20"/>
      <c r="AHO47" s="20"/>
      <c r="AHP47" s="20"/>
      <c r="AHQ47" s="20"/>
      <c r="AHR47" s="20"/>
      <c r="AHS47" s="20"/>
      <c r="AHT47" s="20"/>
      <c r="AHU47" s="20"/>
      <c r="AHV47" s="20"/>
      <c r="AHW47" s="20"/>
      <c r="AHX47" s="20"/>
      <c r="AHY47" s="20"/>
      <c r="AHZ47" s="20"/>
      <c r="AIA47" s="20"/>
      <c r="AIB47" s="20"/>
      <c r="AIC47" s="20"/>
      <c r="AID47" s="20"/>
      <c r="AIE47" s="20"/>
      <c r="AIF47" s="20"/>
      <c r="AIG47" s="20"/>
      <c r="AIH47" s="20"/>
      <c r="AII47" s="20"/>
      <c r="AIJ47" s="20"/>
      <c r="AIK47" s="20"/>
      <c r="AIL47" s="20"/>
      <c r="AIM47" s="20"/>
      <c r="AIN47" s="20"/>
      <c r="AIO47" s="20"/>
      <c r="AIP47" s="20"/>
      <c r="AIQ47" s="20"/>
      <c r="AIR47" s="20"/>
      <c r="AIS47" s="20"/>
      <c r="AIT47" s="20"/>
      <c r="AIU47" s="20"/>
      <c r="AIV47" s="20"/>
      <c r="AIW47" s="20"/>
      <c r="AIX47" s="20"/>
      <c r="AIY47" s="20"/>
      <c r="AIZ47" s="20"/>
      <c r="AJA47" s="20"/>
      <c r="AJB47" s="20"/>
      <c r="AJC47" s="20"/>
      <c r="AJD47" s="20"/>
      <c r="AJE47" s="20"/>
      <c r="AJF47" s="20"/>
      <c r="AJG47" s="20"/>
      <c r="AJH47" s="20"/>
      <c r="AJI47" s="20"/>
      <c r="AJJ47" s="20"/>
      <c r="AJK47" s="20"/>
      <c r="AJL47" s="20"/>
      <c r="AJM47" s="20"/>
      <c r="AJN47" s="20"/>
      <c r="AJO47" s="20"/>
      <c r="AJP47" s="20"/>
      <c r="AJQ47" s="20"/>
      <c r="AJR47" s="20"/>
      <c r="AJS47" s="20"/>
      <c r="AJT47" s="20"/>
      <c r="AJU47" s="20"/>
      <c r="AJV47" s="20"/>
      <c r="AJW47" s="20"/>
      <c r="AJX47" s="20"/>
      <c r="AJY47" s="20"/>
      <c r="AJZ47" s="20"/>
      <c r="AKA47" s="20"/>
      <c r="AKB47" s="20"/>
      <c r="AKC47" s="20"/>
      <c r="AKD47" s="20"/>
      <c r="AKE47" s="20"/>
      <c r="AKF47" s="20"/>
      <c r="AKG47" s="20"/>
      <c r="AKH47" s="20"/>
      <c r="AKI47" s="20"/>
      <c r="AKJ47" s="20"/>
      <c r="AKK47" s="20"/>
      <c r="AKL47" s="20"/>
      <c r="AKM47" s="20"/>
      <c r="AKN47" s="20"/>
      <c r="AKO47" s="20"/>
      <c r="AKP47" s="20"/>
      <c r="AKQ47" s="20"/>
      <c r="AKR47" s="20"/>
      <c r="AKS47" s="20"/>
      <c r="AKT47" s="20"/>
      <c r="AKU47" s="20"/>
      <c r="AKV47" s="20"/>
      <c r="AKW47" s="20"/>
      <c r="AKX47" s="20"/>
      <c r="AKY47" s="20"/>
      <c r="AKZ47" s="20"/>
      <c r="ALA47" s="20"/>
      <c r="ALB47" s="20"/>
      <c r="ALC47" s="20"/>
      <c r="ALD47" s="20"/>
      <c r="ALE47" s="20"/>
      <c r="ALF47" s="20"/>
      <c r="ALG47" s="20"/>
      <c r="ALH47" s="20"/>
      <c r="ALI47" s="20"/>
      <c r="ALJ47" s="20"/>
      <c r="ALK47" s="20"/>
      <c r="ALL47" s="20"/>
      <c r="ALM47" s="20"/>
      <c r="ALN47" s="20"/>
      <c r="ALO47" s="20"/>
      <c r="ALP47" s="20"/>
      <c r="ALQ47" s="20"/>
      <c r="ALR47" s="20"/>
      <c r="ALS47" s="20"/>
      <c r="ALT47" s="20"/>
      <c r="ALU47" s="20"/>
      <c r="ALV47" s="20"/>
      <c r="ALW47" s="20"/>
      <c r="ALX47" s="20"/>
      <c r="ALY47" s="20"/>
      <c r="ALZ47" s="20"/>
      <c r="AMA47" s="20"/>
      <c r="AMB47" s="20"/>
      <c r="AMC47" s="20"/>
      <c r="AMD47" s="20"/>
      <c r="AME47" s="20"/>
      <c r="AMF47" s="20"/>
      <c r="AMG47" s="20"/>
      <c r="AMH47" s="20"/>
      <c r="AMI47" s="20"/>
      <c r="AMJ47" s="20"/>
      <c r="AMK47" s="20"/>
      <c r="AML47" s="20"/>
      <c r="AMM47" s="20"/>
      <c r="AMN47" s="20"/>
      <c r="AMO47" s="20"/>
      <c r="AMP47" s="20"/>
      <c r="AMQ47" s="20"/>
      <c r="AMR47" s="20"/>
      <c r="AMS47" s="20"/>
      <c r="AMT47" s="20"/>
      <c r="AMU47" s="20"/>
      <c r="AMV47" s="20"/>
      <c r="AMW47" s="20"/>
      <c r="AMX47" s="20"/>
      <c r="AMY47" s="20"/>
      <c r="AMZ47" s="20"/>
      <c r="ANA47" s="20"/>
      <c r="ANB47" s="20"/>
      <c r="ANC47" s="20"/>
      <c r="AND47" s="20"/>
      <c r="ANE47" s="20"/>
      <c r="ANF47" s="20"/>
      <c r="ANG47" s="20"/>
      <c r="ANH47" s="20"/>
      <c r="ANI47" s="20"/>
      <c r="ANJ47" s="20"/>
      <c r="ANK47" s="20"/>
      <c r="ANL47" s="20"/>
      <c r="ANM47" s="20"/>
      <c r="ANN47" s="20"/>
      <c r="ANO47" s="20"/>
    </row>
    <row r="48" spans="1:1055" s="4" customFormat="1" ht="25.5" x14ac:dyDescent="0.2">
      <c r="A48" s="11"/>
      <c r="B48" s="46" t="s">
        <v>0</v>
      </c>
      <c r="C48" s="121" t="s">
        <v>2</v>
      </c>
      <c r="D48" s="121" t="s">
        <v>12</v>
      </c>
      <c r="E48" s="121" t="s">
        <v>6</v>
      </c>
      <c r="F48" s="121" t="s">
        <v>1</v>
      </c>
      <c r="G48" s="47"/>
      <c r="H48" s="121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  <c r="PQ48" s="11"/>
      <c r="PR48" s="11"/>
      <c r="PS48" s="11"/>
      <c r="PT48" s="11"/>
      <c r="PU48" s="11"/>
      <c r="PV48" s="11"/>
      <c r="PW48" s="11"/>
      <c r="PX48" s="11"/>
      <c r="PY48" s="11"/>
      <c r="PZ48" s="11"/>
      <c r="QA48" s="11"/>
      <c r="QB48" s="11"/>
      <c r="QC48" s="11"/>
      <c r="QD48" s="11"/>
      <c r="QE48" s="11"/>
      <c r="QF48" s="11"/>
      <c r="QG48" s="11"/>
      <c r="QH48" s="11"/>
      <c r="QI48" s="11"/>
      <c r="QJ48" s="11"/>
      <c r="QK48" s="11"/>
      <c r="QL48" s="11"/>
      <c r="QM48" s="11"/>
      <c r="QN48" s="11"/>
      <c r="QO48" s="11"/>
      <c r="QP48" s="11"/>
      <c r="QQ48" s="11"/>
      <c r="QR48" s="11"/>
      <c r="QS48" s="11"/>
      <c r="QT48" s="11"/>
      <c r="QU48" s="11"/>
      <c r="QV48" s="11"/>
      <c r="QW48" s="11"/>
      <c r="QX48" s="11"/>
      <c r="QY48" s="11"/>
      <c r="QZ48" s="11"/>
      <c r="RA48" s="11"/>
      <c r="RB48" s="11"/>
      <c r="RC48" s="11"/>
      <c r="RD48" s="11"/>
      <c r="RE48" s="11"/>
      <c r="RF48" s="11"/>
      <c r="RG48" s="11"/>
      <c r="RH48" s="11"/>
      <c r="RI48" s="11"/>
      <c r="RJ48" s="11"/>
      <c r="RK48" s="11"/>
      <c r="RL48" s="11"/>
      <c r="RM48" s="11"/>
      <c r="RN48" s="11"/>
      <c r="RO48" s="11"/>
      <c r="RP48" s="11"/>
      <c r="RQ48" s="11"/>
      <c r="RR48" s="11"/>
      <c r="RS48" s="11"/>
      <c r="RT48" s="11"/>
      <c r="RU48" s="11"/>
      <c r="RV48" s="11"/>
      <c r="RW48" s="11"/>
      <c r="RX48" s="11"/>
      <c r="RY48" s="11"/>
      <c r="RZ48" s="11"/>
      <c r="SA48" s="11"/>
      <c r="SB48" s="11"/>
      <c r="SC48" s="11"/>
      <c r="SD48" s="11"/>
      <c r="SE48" s="11"/>
      <c r="SF48" s="11"/>
      <c r="SG48" s="11"/>
      <c r="SH48" s="11"/>
      <c r="SI48" s="11"/>
      <c r="SJ48" s="11"/>
      <c r="SK48" s="11"/>
      <c r="SL48" s="11"/>
      <c r="SM48" s="11"/>
      <c r="SN48" s="11"/>
      <c r="SO48" s="11"/>
      <c r="SP48" s="11"/>
      <c r="SQ48" s="11"/>
      <c r="SR48" s="11"/>
      <c r="SS48" s="11"/>
      <c r="ST48" s="11"/>
      <c r="SU48" s="11"/>
      <c r="SV48" s="11"/>
      <c r="SW48" s="11"/>
      <c r="SX48" s="11"/>
      <c r="SY48" s="11"/>
      <c r="SZ48" s="11"/>
      <c r="TA48" s="11"/>
      <c r="TB48" s="11"/>
      <c r="TC48" s="11"/>
      <c r="TD48" s="11"/>
      <c r="TE48" s="11"/>
      <c r="TF48" s="11"/>
      <c r="TG48" s="11"/>
      <c r="TH48" s="11"/>
      <c r="TI48" s="11"/>
      <c r="TJ48" s="11"/>
      <c r="TK48" s="11"/>
      <c r="TL48" s="11"/>
      <c r="TM48" s="11"/>
      <c r="TN48" s="11"/>
      <c r="TO48" s="11"/>
      <c r="TP48" s="11"/>
      <c r="TQ48" s="11"/>
      <c r="TR48" s="11"/>
      <c r="TS48" s="11"/>
      <c r="TT48" s="11"/>
      <c r="TU48" s="11"/>
      <c r="TV48" s="11"/>
      <c r="TW48" s="11"/>
      <c r="TX48" s="11"/>
      <c r="TY48" s="11"/>
      <c r="TZ48" s="11"/>
      <c r="UA48" s="11"/>
      <c r="UB48" s="11"/>
      <c r="UC48" s="11"/>
      <c r="UD48" s="11"/>
      <c r="UE48" s="11"/>
      <c r="UF48" s="11"/>
      <c r="UG48" s="11"/>
      <c r="UH48" s="11"/>
      <c r="UI48" s="11"/>
      <c r="UJ48" s="11"/>
      <c r="UK48" s="11"/>
      <c r="UL48" s="11"/>
      <c r="UM48" s="11"/>
      <c r="UN48" s="11"/>
      <c r="UO48" s="11"/>
      <c r="UP48" s="11"/>
      <c r="UQ48" s="11"/>
      <c r="UR48" s="11"/>
      <c r="US48" s="11"/>
      <c r="UT48" s="11"/>
      <c r="UU48" s="11"/>
      <c r="UV48" s="11"/>
      <c r="UW48" s="11"/>
      <c r="UX48" s="11"/>
      <c r="UY48" s="11"/>
      <c r="UZ48" s="11"/>
      <c r="VA48" s="11"/>
      <c r="VB48" s="11"/>
      <c r="VC48" s="11"/>
      <c r="VD48" s="11"/>
      <c r="VE48" s="11"/>
      <c r="VF48" s="11"/>
      <c r="VG48" s="11"/>
      <c r="VH48" s="11"/>
      <c r="VI48" s="11"/>
      <c r="VJ48" s="11"/>
      <c r="VK48" s="11"/>
      <c r="VL48" s="11"/>
      <c r="VM48" s="11"/>
      <c r="VN48" s="11"/>
      <c r="VO48" s="11"/>
      <c r="VP48" s="11"/>
      <c r="VQ48" s="11"/>
      <c r="VR48" s="11"/>
      <c r="VS48" s="11"/>
      <c r="VT48" s="11"/>
      <c r="VU48" s="11"/>
      <c r="VV48" s="11"/>
      <c r="VW48" s="11"/>
      <c r="VX48" s="11"/>
      <c r="VY48" s="11"/>
      <c r="VZ48" s="11"/>
      <c r="WA48" s="11"/>
      <c r="WB48" s="11"/>
      <c r="WC48" s="11"/>
      <c r="WD48" s="11"/>
      <c r="WE48" s="11"/>
      <c r="WF48" s="11"/>
      <c r="WG48" s="11"/>
      <c r="WH48" s="11"/>
      <c r="WI48" s="11"/>
      <c r="WJ48" s="11"/>
      <c r="WK48" s="11"/>
      <c r="WL48" s="11"/>
      <c r="WM48" s="11"/>
      <c r="WN48" s="11"/>
      <c r="WO48" s="11"/>
      <c r="WP48" s="11"/>
      <c r="WQ48" s="11"/>
      <c r="WR48" s="11"/>
      <c r="WS48" s="11"/>
      <c r="WT48" s="11"/>
      <c r="WU48" s="11"/>
      <c r="WV48" s="11"/>
      <c r="WW48" s="11"/>
      <c r="WX48" s="11"/>
      <c r="WY48" s="11"/>
      <c r="WZ48" s="11"/>
      <c r="XA48" s="11"/>
      <c r="XB48" s="11"/>
      <c r="XC48" s="11"/>
      <c r="XD48" s="11"/>
      <c r="XE48" s="11"/>
      <c r="XF48" s="11"/>
      <c r="XG48" s="11"/>
      <c r="XH48" s="11"/>
      <c r="XI48" s="11"/>
      <c r="XJ48" s="11"/>
      <c r="XK48" s="11"/>
      <c r="XL48" s="11"/>
      <c r="XM48" s="11"/>
      <c r="XN48" s="11"/>
      <c r="XO48" s="11"/>
      <c r="XP48" s="11"/>
      <c r="XQ48" s="11"/>
      <c r="XR48" s="11"/>
      <c r="XS48" s="11"/>
      <c r="XT48" s="11"/>
      <c r="XU48" s="11"/>
      <c r="XV48" s="11"/>
      <c r="XW48" s="11"/>
      <c r="XX48" s="11"/>
      <c r="XY48" s="11"/>
      <c r="XZ48" s="11"/>
      <c r="YA48" s="11"/>
      <c r="YB48" s="11"/>
      <c r="YC48" s="11"/>
      <c r="YD48" s="11"/>
      <c r="YE48" s="11"/>
      <c r="YF48" s="11"/>
      <c r="YG48" s="11"/>
      <c r="YH48" s="11"/>
      <c r="YI48" s="11"/>
      <c r="YJ48" s="11"/>
      <c r="YK48" s="11"/>
      <c r="YL48" s="11"/>
      <c r="YM48" s="11"/>
      <c r="YN48" s="11"/>
      <c r="YO48" s="11"/>
      <c r="YP48" s="11"/>
      <c r="YQ48" s="11"/>
      <c r="YR48" s="11"/>
      <c r="YS48" s="11"/>
      <c r="YT48" s="11"/>
      <c r="YU48" s="11"/>
      <c r="YV48" s="11"/>
      <c r="YW48" s="11"/>
      <c r="YX48" s="11"/>
      <c r="YY48" s="11"/>
      <c r="YZ48" s="11"/>
      <c r="ZA48" s="11"/>
      <c r="ZB48" s="11"/>
      <c r="ZC48" s="11"/>
      <c r="ZD48" s="11"/>
      <c r="ZE48" s="11"/>
      <c r="ZF48" s="11"/>
      <c r="ZG48" s="11"/>
      <c r="ZH48" s="11"/>
      <c r="ZI48" s="11"/>
      <c r="ZJ48" s="11"/>
      <c r="ZK48" s="11"/>
      <c r="ZL48" s="11"/>
      <c r="ZM48" s="11"/>
      <c r="ZN48" s="11"/>
      <c r="ZO48" s="11"/>
      <c r="ZP48" s="11"/>
      <c r="ZQ48" s="11"/>
      <c r="ZR48" s="11"/>
      <c r="ZS48" s="11"/>
      <c r="ZT48" s="11"/>
      <c r="ZU48" s="11"/>
      <c r="ZV48" s="11"/>
      <c r="ZW48" s="11"/>
      <c r="ZX48" s="11"/>
      <c r="ZY48" s="11"/>
      <c r="ZZ48" s="11"/>
      <c r="AAA48" s="11"/>
      <c r="AAB48" s="11"/>
      <c r="AAC48" s="11"/>
      <c r="AAD48" s="11"/>
      <c r="AAE48" s="11"/>
      <c r="AAF48" s="11"/>
      <c r="AAG48" s="11"/>
      <c r="AAH48" s="11"/>
      <c r="AAI48" s="11"/>
      <c r="AAJ48" s="11"/>
      <c r="AAK48" s="11"/>
      <c r="AAL48" s="11"/>
      <c r="AAM48" s="11"/>
      <c r="AAN48" s="11"/>
      <c r="AAO48" s="11"/>
      <c r="AAP48" s="11"/>
      <c r="AAQ48" s="11"/>
      <c r="AAR48" s="11"/>
      <c r="AAS48" s="11"/>
      <c r="AAT48" s="11"/>
      <c r="AAU48" s="11"/>
      <c r="AAV48" s="11"/>
      <c r="AAW48" s="11"/>
      <c r="AAX48" s="11"/>
      <c r="AAY48" s="11"/>
      <c r="AAZ48" s="11"/>
      <c r="ABA48" s="11"/>
      <c r="ABB48" s="11"/>
      <c r="ABC48" s="11"/>
      <c r="ABD48" s="11"/>
      <c r="ABE48" s="11"/>
      <c r="ABF48" s="11"/>
      <c r="ABG48" s="11"/>
      <c r="ABH48" s="11"/>
      <c r="ABI48" s="11"/>
      <c r="ABJ48" s="11"/>
      <c r="ABK48" s="11"/>
      <c r="ABL48" s="11"/>
      <c r="ABM48" s="11"/>
      <c r="ABN48" s="11"/>
      <c r="ABO48" s="11"/>
      <c r="ABP48" s="11"/>
      <c r="ABQ48" s="11"/>
      <c r="ABR48" s="11"/>
      <c r="ABS48" s="11"/>
      <c r="ABT48" s="11"/>
      <c r="ABU48" s="11"/>
      <c r="ABV48" s="11"/>
      <c r="ABW48" s="11"/>
      <c r="ABX48" s="11"/>
      <c r="ABY48" s="11"/>
      <c r="ABZ48" s="11"/>
      <c r="ACA48" s="11"/>
      <c r="ACB48" s="11"/>
      <c r="ACC48" s="11"/>
      <c r="ACD48" s="11"/>
      <c r="ACE48" s="11"/>
      <c r="ACF48" s="11"/>
      <c r="ACG48" s="11"/>
      <c r="ACH48" s="11"/>
      <c r="ACI48" s="11"/>
      <c r="ACJ48" s="11"/>
      <c r="ACK48" s="11"/>
      <c r="ACL48" s="11"/>
      <c r="ACM48" s="11"/>
      <c r="ACN48" s="11"/>
      <c r="ACO48" s="11"/>
      <c r="ACP48" s="11"/>
      <c r="ACQ48" s="11"/>
      <c r="ACR48" s="11"/>
      <c r="ACS48" s="11"/>
      <c r="ACT48" s="11"/>
      <c r="ACU48" s="11"/>
      <c r="ACV48" s="11"/>
      <c r="ACW48" s="11"/>
      <c r="ACX48" s="11"/>
      <c r="ACY48" s="11"/>
      <c r="ACZ48" s="11"/>
      <c r="ADA48" s="11"/>
      <c r="ADB48" s="11"/>
      <c r="ADC48" s="11"/>
      <c r="ADD48" s="11"/>
      <c r="ADE48" s="11"/>
      <c r="ADF48" s="11"/>
      <c r="ADG48" s="11"/>
      <c r="ADH48" s="11"/>
      <c r="ADI48" s="11"/>
      <c r="ADJ48" s="11"/>
      <c r="ADK48" s="11"/>
      <c r="ADL48" s="11"/>
      <c r="ADM48" s="11"/>
      <c r="ADN48" s="11"/>
      <c r="ADO48" s="11"/>
      <c r="ADP48" s="11"/>
      <c r="ADQ48" s="11"/>
      <c r="ADR48" s="11"/>
      <c r="ADS48" s="11"/>
      <c r="ADT48" s="11"/>
      <c r="ADU48" s="11"/>
      <c r="ADV48" s="11"/>
      <c r="ADW48" s="11"/>
      <c r="ADX48" s="11"/>
      <c r="ADY48" s="11"/>
      <c r="ADZ48" s="11"/>
      <c r="AEA48" s="11"/>
      <c r="AEB48" s="11"/>
      <c r="AEC48" s="11"/>
      <c r="AED48" s="11"/>
      <c r="AEE48" s="11"/>
      <c r="AEF48" s="11"/>
      <c r="AEG48" s="11"/>
      <c r="AEH48" s="11"/>
      <c r="AEI48" s="11"/>
      <c r="AEJ48" s="11"/>
      <c r="AEK48" s="11"/>
      <c r="AEL48" s="11"/>
      <c r="AEM48" s="11"/>
      <c r="AEN48" s="11"/>
      <c r="AEO48" s="11"/>
      <c r="AEP48" s="11"/>
      <c r="AEQ48" s="11"/>
      <c r="AER48" s="11"/>
      <c r="AES48" s="11"/>
      <c r="AET48" s="11"/>
      <c r="AEU48" s="11"/>
      <c r="AEV48" s="11"/>
      <c r="AEW48" s="11"/>
      <c r="AEX48" s="11"/>
      <c r="AEY48" s="11"/>
      <c r="AEZ48" s="11"/>
      <c r="AFA48" s="11"/>
      <c r="AFB48" s="11"/>
      <c r="AFC48" s="11"/>
      <c r="AFD48" s="11"/>
      <c r="AFE48" s="11"/>
      <c r="AFF48" s="11"/>
      <c r="AFG48" s="11"/>
      <c r="AFH48" s="11"/>
      <c r="AFI48" s="11"/>
      <c r="AFJ48" s="11"/>
      <c r="AFK48" s="11"/>
      <c r="AFL48" s="11"/>
      <c r="AFM48" s="11"/>
      <c r="AFN48" s="11"/>
      <c r="AFO48" s="11"/>
      <c r="AFP48" s="11"/>
      <c r="AFQ48" s="11"/>
      <c r="AFR48" s="11"/>
      <c r="AFS48" s="11"/>
      <c r="AFT48" s="11"/>
      <c r="AFU48" s="11"/>
      <c r="AFV48" s="11"/>
      <c r="AFW48" s="11"/>
      <c r="AFX48" s="11"/>
      <c r="AFY48" s="11"/>
      <c r="AFZ48" s="11"/>
      <c r="AGA48" s="11"/>
      <c r="AGB48" s="11"/>
      <c r="AGC48" s="11"/>
      <c r="AGD48" s="11"/>
      <c r="AGE48" s="11"/>
      <c r="AGF48" s="11"/>
      <c r="AGG48" s="11"/>
      <c r="AGH48" s="11"/>
      <c r="AGI48" s="11"/>
      <c r="AGJ48" s="11"/>
      <c r="AGK48" s="11"/>
      <c r="AGL48" s="11"/>
      <c r="AGM48" s="11"/>
      <c r="AGN48" s="11"/>
      <c r="AGO48" s="11"/>
      <c r="AGP48" s="11"/>
      <c r="AGQ48" s="11"/>
      <c r="AGR48" s="11"/>
      <c r="AGS48" s="11"/>
      <c r="AGT48" s="11"/>
      <c r="AGU48" s="11"/>
      <c r="AGV48" s="11"/>
      <c r="AGW48" s="11"/>
      <c r="AGX48" s="11"/>
      <c r="AGY48" s="11"/>
      <c r="AGZ48" s="11"/>
      <c r="AHA48" s="11"/>
      <c r="AHB48" s="11"/>
      <c r="AHC48" s="11"/>
      <c r="AHD48" s="11"/>
      <c r="AHE48" s="11"/>
      <c r="AHF48" s="11"/>
      <c r="AHG48" s="11"/>
      <c r="AHH48" s="11"/>
      <c r="AHI48" s="11"/>
      <c r="AHJ48" s="11"/>
      <c r="AHK48" s="11"/>
      <c r="AHL48" s="11"/>
      <c r="AHM48" s="11"/>
      <c r="AHN48" s="11"/>
      <c r="AHO48" s="11"/>
      <c r="AHP48" s="11"/>
      <c r="AHQ48" s="11"/>
      <c r="AHR48" s="11"/>
      <c r="AHS48" s="11"/>
      <c r="AHT48" s="11"/>
      <c r="AHU48" s="11"/>
      <c r="AHV48" s="11"/>
      <c r="AHW48" s="11"/>
      <c r="AHX48" s="11"/>
      <c r="AHY48" s="11"/>
      <c r="AHZ48" s="11"/>
      <c r="AIA48" s="11"/>
      <c r="AIB48" s="11"/>
      <c r="AIC48" s="11"/>
      <c r="AID48" s="11"/>
      <c r="AIE48" s="11"/>
      <c r="AIF48" s="11"/>
      <c r="AIG48" s="11"/>
      <c r="AIH48" s="11"/>
      <c r="AII48" s="11"/>
      <c r="AIJ48" s="11"/>
      <c r="AIK48" s="11"/>
      <c r="AIL48" s="11"/>
      <c r="AIM48" s="11"/>
      <c r="AIN48" s="11"/>
      <c r="AIO48" s="11"/>
      <c r="AIP48" s="11"/>
      <c r="AIQ48" s="11"/>
      <c r="AIR48" s="11"/>
      <c r="AIS48" s="11"/>
      <c r="AIT48" s="11"/>
      <c r="AIU48" s="11"/>
      <c r="AIV48" s="11"/>
      <c r="AIW48" s="11"/>
      <c r="AIX48" s="11"/>
      <c r="AIY48" s="11"/>
      <c r="AIZ48" s="11"/>
      <c r="AJA48" s="11"/>
      <c r="AJB48" s="11"/>
      <c r="AJC48" s="11"/>
      <c r="AJD48" s="11"/>
      <c r="AJE48" s="11"/>
      <c r="AJF48" s="11"/>
      <c r="AJG48" s="11"/>
      <c r="AJH48" s="11"/>
      <c r="AJI48" s="11"/>
      <c r="AJJ48" s="11"/>
      <c r="AJK48" s="11"/>
      <c r="AJL48" s="11"/>
      <c r="AJM48" s="11"/>
      <c r="AJN48" s="11"/>
      <c r="AJO48" s="11"/>
      <c r="AJP48" s="11"/>
      <c r="AJQ48" s="11"/>
      <c r="AJR48" s="11"/>
      <c r="AJS48" s="11"/>
      <c r="AJT48" s="11"/>
      <c r="AJU48" s="11"/>
      <c r="AJV48" s="11"/>
      <c r="AJW48" s="11"/>
      <c r="AJX48" s="11"/>
      <c r="AJY48" s="11"/>
      <c r="AJZ48" s="11"/>
      <c r="AKA48" s="11"/>
      <c r="AKB48" s="11"/>
      <c r="AKC48" s="11"/>
      <c r="AKD48" s="11"/>
      <c r="AKE48" s="11"/>
      <c r="AKF48" s="11"/>
      <c r="AKG48" s="11"/>
      <c r="AKH48" s="11"/>
      <c r="AKI48" s="11"/>
      <c r="AKJ48" s="11"/>
      <c r="AKK48" s="11"/>
      <c r="AKL48" s="11"/>
      <c r="AKM48" s="11"/>
      <c r="AKN48" s="11"/>
      <c r="AKO48" s="11"/>
      <c r="AKP48" s="11"/>
      <c r="AKQ48" s="11"/>
      <c r="AKR48" s="11"/>
      <c r="AKS48" s="11"/>
      <c r="AKT48" s="11"/>
      <c r="AKU48" s="11"/>
      <c r="AKV48" s="11"/>
      <c r="AKW48" s="11"/>
      <c r="AKX48" s="11"/>
      <c r="AKY48" s="11"/>
      <c r="AKZ48" s="11"/>
      <c r="ALA48" s="11"/>
      <c r="ALB48" s="11"/>
      <c r="ALC48" s="11"/>
      <c r="ALD48" s="11"/>
      <c r="ALE48" s="11"/>
      <c r="ALF48" s="11"/>
      <c r="ALG48" s="11"/>
      <c r="ALH48" s="11"/>
      <c r="ALI48" s="11"/>
      <c r="ALJ48" s="11"/>
      <c r="ALK48" s="11"/>
      <c r="ALL48" s="11"/>
      <c r="ALM48" s="11"/>
      <c r="ALN48" s="11"/>
      <c r="ALO48" s="11"/>
      <c r="ALP48" s="11"/>
      <c r="ALQ48" s="11"/>
      <c r="ALR48" s="11"/>
      <c r="ALS48" s="11"/>
      <c r="ALT48" s="11"/>
      <c r="ALU48" s="11"/>
      <c r="ALV48" s="11"/>
      <c r="ALW48" s="11"/>
      <c r="ALX48" s="11"/>
      <c r="ALY48" s="11"/>
      <c r="ALZ48" s="11"/>
      <c r="AMA48" s="11"/>
      <c r="AMB48" s="11"/>
      <c r="AMC48" s="11"/>
      <c r="AMD48" s="11"/>
      <c r="AME48" s="11"/>
      <c r="AMF48" s="11"/>
      <c r="AMG48" s="11"/>
      <c r="AMH48" s="11"/>
      <c r="AMI48" s="11"/>
      <c r="AMJ48" s="11"/>
      <c r="AMK48" s="11"/>
      <c r="AML48" s="11"/>
      <c r="AMM48" s="11"/>
      <c r="AMN48" s="11"/>
      <c r="AMO48" s="11"/>
      <c r="AMP48" s="11"/>
      <c r="AMQ48" s="11"/>
      <c r="AMR48" s="11"/>
      <c r="AMS48" s="11"/>
      <c r="AMT48" s="11"/>
      <c r="AMU48" s="11"/>
      <c r="AMV48" s="11"/>
      <c r="AMW48" s="11"/>
      <c r="AMX48" s="11"/>
      <c r="AMY48" s="11"/>
      <c r="AMZ48" s="11"/>
      <c r="ANA48" s="11"/>
      <c r="ANB48" s="11"/>
      <c r="ANC48" s="11"/>
      <c r="AND48" s="11"/>
      <c r="ANE48" s="11"/>
      <c r="ANF48" s="11"/>
      <c r="ANG48" s="11"/>
      <c r="ANH48" s="11"/>
      <c r="ANI48" s="11"/>
      <c r="ANJ48" s="11"/>
      <c r="ANK48" s="11"/>
      <c r="ANL48" s="11"/>
      <c r="ANM48" s="11"/>
      <c r="ANN48" s="11"/>
      <c r="ANO48" s="11"/>
    </row>
    <row r="49" spans="1:41" s="5" customFormat="1" x14ac:dyDescent="0.2">
      <c r="A49" s="11"/>
      <c r="B49" s="36">
        <v>41823</v>
      </c>
      <c r="C49" s="28">
        <f>25.3*1.1</f>
        <v>27.830000000000002</v>
      </c>
      <c r="D49" s="29" t="s">
        <v>17</v>
      </c>
      <c r="E49" s="21" t="s">
        <v>15</v>
      </c>
      <c r="F49" s="21" t="s">
        <v>16</v>
      </c>
      <c r="G49" s="37"/>
      <c r="H49" s="21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41" s="5" customFormat="1" x14ac:dyDescent="0.2">
      <c r="A50" s="11"/>
      <c r="B50" s="36">
        <v>41844</v>
      </c>
      <c r="C50" s="28">
        <f>9.57*1.1</f>
        <v>10.527000000000001</v>
      </c>
      <c r="D50" s="29" t="s">
        <v>17</v>
      </c>
      <c r="E50" s="21" t="s">
        <v>15</v>
      </c>
      <c r="F50" s="21" t="s">
        <v>16</v>
      </c>
      <c r="G50" s="37"/>
      <c r="H50" s="21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s="5" customFormat="1" x14ac:dyDescent="0.2">
      <c r="A51" s="11"/>
      <c r="B51" s="36">
        <v>41844</v>
      </c>
      <c r="C51" s="28">
        <f>13.91*1.1</f>
        <v>15.301000000000002</v>
      </c>
      <c r="D51" s="29" t="s">
        <v>17</v>
      </c>
      <c r="E51" s="21" t="s">
        <v>15</v>
      </c>
      <c r="F51" s="21" t="s">
        <v>16</v>
      </c>
      <c r="G51" s="37"/>
      <c r="H51" s="2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1" s="5" customFormat="1" ht="6.75" customHeight="1" x14ac:dyDescent="0.2">
      <c r="A52" s="11"/>
      <c r="B52" s="36"/>
      <c r="C52" s="28"/>
      <c r="D52" s="29"/>
      <c r="E52" s="21"/>
      <c r="F52" s="21"/>
      <c r="G52" s="37"/>
      <c r="H52" s="21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41" s="5" customFormat="1" x14ac:dyDescent="0.2">
      <c r="A53" s="11"/>
      <c r="B53" s="36">
        <v>41866</v>
      </c>
      <c r="C53" s="28">
        <f>11.39*1.1</f>
        <v>12.529000000000002</v>
      </c>
      <c r="D53" s="29" t="s">
        <v>17</v>
      </c>
      <c r="E53" s="21" t="s">
        <v>15</v>
      </c>
      <c r="F53" s="21" t="s">
        <v>16</v>
      </c>
      <c r="G53" s="37"/>
      <c r="H53" s="21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s="5" customFormat="1" x14ac:dyDescent="0.2">
      <c r="A54" s="11"/>
      <c r="B54" s="36">
        <v>41866</v>
      </c>
      <c r="C54" s="28">
        <f>15.91*1.1</f>
        <v>17.501000000000001</v>
      </c>
      <c r="D54" s="29" t="s">
        <v>17</v>
      </c>
      <c r="E54" s="21" t="s">
        <v>15</v>
      </c>
      <c r="F54" s="21" t="s">
        <v>16</v>
      </c>
      <c r="G54" s="37"/>
      <c r="H54" s="21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5" customFormat="1" ht="6.75" customHeight="1" x14ac:dyDescent="0.2">
      <c r="A55" s="11"/>
      <c r="B55" s="36"/>
      <c r="C55" s="28"/>
      <c r="D55" s="29"/>
      <c r="E55" s="21"/>
      <c r="F55" s="21"/>
      <c r="G55" s="37"/>
      <c r="H55" s="21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5" customFormat="1" x14ac:dyDescent="0.2">
      <c r="A56" s="11"/>
      <c r="B56" s="36">
        <v>41869</v>
      </c>
      <c r="C56" s="28">
        <f>19.04*1.1</f>
        <v>20.943999999999999</v>
      </c>
      <c r="D56" s="137" t="s">
        <v>39</v>
      </c>
      <c r="E56" s="21" t="s">
        <v>15</v>
      </c>
      <c r="F56" s="21" t="s">
        <v>16</v>
      </c>
      <c r="G56" s="37"/>
      <c r="H56" s="21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5" customFormat="1" ht="12" customHeight="1" x14ac:dyDescent="0.2">
      <c r="A57" s="11"/>
      <c r="B57" s="36">
        <v>41869</v>
      </c>
      <c r="C57" s="28">
        <f>419.13+49.3+13.04</f>
        <v>481.47</v>
      </c>
      <c r="D57" s="137" t="s">
        <v>39</v>
      </c>
      <c r="E57" s="21" t="s">
        <v>26</v>
      </c>
      <c r="F57" s="21" t="s">
        <v>41</v>
      </c>
      <c r="G57" s="37"/>
      <c r="H57" s="21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5" customFormat="1" x14ac:dyDescent="0.2">
      <c r="A58" s="11"/>
      <c r="B58" s="36">
        <v>41869</v>
      </c>
      <c r="C58" s="28">
        <f>23+24.5+22.7+15.7</f>
        <v>85.9</v>
      </c>
      <c r="D58" s="137" t="s">
        <v>39</v>
      </c>
      <c r="E58" s="21" t="s">
        <v>29</v>
      </c>
      <c r="F58" s="21" t="s">
        <v>41</v>
      </c>
      <c r="G58" s="37"/>
      <c r="H58" s="21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5" customFormat="1" x14ac:dyDescent="0.2">
      <c r="A59" s="11"/>
      <c r="B59" s="36">
        <v>41871</v>
      </c>
      <c r="C59" s="28">
        <f>80.87*1.1</f>
        <v>88.957000000000008</v>
      </c>
      <c r="D59" s="137" t="s">
        <v>39</v>
      </c>
      <c r="E59" s="21" t="s">
        <v>15</v>
      </c>
      <c r="F59" s="21" t="s">
        <v>28</v>
      </c>
      <c r="G59" s="37"/>
      <c r="H59" s="21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5" customFormat="1" x14ac:dyDescent="0.2">
      <c r="A60" s="11"/>
      <c r="B60" s="36">
        <v>41871</v>
      </c>
      <c r="C60" s="28">
        <f>24.52*1.1</f>
        <v>26.972000000000001</v>
      </c>
      <c r="D60" s="29" t="s">
        <v>17</v>
      </c>
      <c r="E60" s="21" t="s">
        <v>15</v>
      </c>
      <c r="F60" s="21" t="s">
        <v>16</v>
      </c>
      <c r="G60" s="37"/>
      <c r="H60" s="21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5" customFormat="1" x14ac:dyDescent="0.2">
      <c r="A61" s="11"/>
      <c r="B61" s="36">
        <v>41879</v>
      </c>
      <c r="C61" s="28">
        <f>16.87*1.1</f>
        <v>18.557000000000002</v>
      </c>
      <c r="D61" s="29" t="s">
        <v>17</v>
      </c>
      <c r="E61" s="21" t="s">
        <v>15</v>
      </c>
      <c r="F61" s="21" t="s">
        <v>16</v>
      </c>
      <c r="G61" s="37"/>
      <c r="H61" s="21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s="5" customFormat="1" x14ac:dyDescent="0.2">
      <c r="A62" s="11"/>
      <c r="B62" s="36">
        <v>41880</v>
      </c>
      <c r="C62" s="28">
        <f>10*1.1</f>
        <v>11</v>
      </c>
      <c r="D62" s="29" t="s">
        <v>17</v>
      </c>
      <c r="E62" s="21" t="s">
        <v>15</v>
      </c>
      <c r="F62" s="21" t="s">
        <v>16</v>
      </c>
      <c r="G62" s="37"/>
      <c r="H62" s="21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 s="5" customFormat="1" x14ac:dyDescent="0.2">
      <c r="A63" s="11"/>
      <c r="B63" s="36">
        <v>41880</v>
      </c>
      <c r="C63" s="28">
        <f>11.65*1.1</f>
        <v>12.815000000000001</v>
      </c>
      <c r="D63" s="29" t="s">
        <v>17</v>
      </c>
      <c r="E63" s="21" t="s">
        <v>15</v>
      </c>
      <c r="F63" s="21" t="s">
        <v>16</v>
      </c>
      <c r="G63" s="37"/>
      <c r="H63" s="21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41" s="5" customFormat="1" x14ac:dyDescent="0.2">
      <c r="A64" s="11"/>
      <c r="B64" s="36">
        <v>41880</v>
      </c>
      <c r="C64" s="28">
        <f>374.79+50.35</f>
        <v>425.14000000000004</v>
      </c>
      <c r="D64" s="137" t="s">
        <v>39</v>
      </c>
      <c r="E64" s="21" t="s">
        <v>26</v>
      </c>
      <c r="F64" s="21" t="s">
        <v>28</v>
      </c>
      <c r="G64" s="37"/>
      <c r="H64" s="21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s="5" customFormat="1" ht="6.75" customHeight="1" x14ac:dyDescent="0.2">
      <c r="A65" s="11"/>
      <c r="B65" s="36"/>
      <c r="C65" s="28"/>
      <c r="D65" s="29"/>
      <c r="E65" s="21"/>
      <c r="F65" s="21"/>
      <c r="G65" s="37"/>
      <c r="H65" s="21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</row>
    <row r="66" spans="1:41" s="5" customFormat="1" x14ac:dyDescent="0.2">
      <c r="A66" s="11"/>
      <c r="B66" s="36">
        <v>41885</v>
      </c>
      <c r="C66" s="28">
        <f>21.04*1.1</f>
        <v>23.144000000000002</v>
      </c>
      <c r="D66" s="137" t="s">
        <v>39</v>
      </c>
      <c r="E66" s="21" t="s">
        <v>15</v>
      </c>
      <c r="F66" s="21" t="s">
        <v>16</v>
      </c>
      <c r="G66" s="37"/>
      <c r="H66" s="21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</row>
    <row r="67" spans="1:41" s="5" customFormat="1" x14ac:dyDescent="0.2">
      <c r="A67" s="11"/>
      <c r="B67" s="36">
        <v>41885</v>
      </c>
      <c r="C67" s="28">
        <f>253.91+8.35+256.52</f>
        <v>518.78</v>
      </c>
      <c r="D67" s="137" t="s">
        <v>39</v>
      </c>
      <c r="E67" s="21" t="s">
        <v>26</v>
      </c>
      <c r="F67" s="21" t="s">
        <v>41</v>
      </c>
      <c r="G67" s="37"/>
      <c r="H67" s="21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41" s="5" customFormat="1" x14ac:dyDescent="0.2">
      <c r="A68" s="11"/>
      <c r="B68" s="36">
        <v>41887</v>
      </c>
      <c r="C68" s="28">
        <v>119.81</v>
      </c>
      <c r="D68" s="137" t="s">
        <v>39</v>
      </c>
      <c r="E68" s="21" t="s">
        <v>43</v>
      </c>
      <c r="F68" s="21" t="s">
        <v>44</v>
      </c>
      <c r="G68" s="37"/>
      <c r="H68" s="2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1:41" s="5" customFormat="1" x14ac:dyDescent="0.2">
      <c r="A69" s="11"/>
      <c r="B69" s="36">
        <v>41887</v>
      </c>
      <c r="C69" s="28">
        <f>25.91*1.1</f>
        <v>28.501000000000001</v>
      </c>
      <c r="D69" s="137" t="s">
        <v>39</v>
      </c>
      <c r="E69" s="21" t="s">
        <v>15</v>
      </c>
      <c r="F69" s="21" t="s">
        <v>16</v>
      </c>
      <c r="G69" s="37"/>
      <c r="H69" s="21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41" s="5" customFormat="1" x14ac:dyDescent="0.2">
      <c r="A70" s="11"/>
      <c r="B70" s="36">
        <v>41890</v>
      </c>
      <c r="C70" s="28">
        <f>22.7*1.1</f>
        <v>24.970000000000002</v>
      </c>
      <c r="D70" s="137" t="s">
        <v>39</v>
      </c>
      <c r="E70" s="21" t="s">
        <v>15</v>
      </c>
      <c r="F70" s="21" t="s">
        <v>16</v>
      </c>
      <c r="G70" s="37"/>
      <c r="H70" s="21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</row>
    <row r="71" spans="1:41" s="5" customFormat="1" x14ac:dyDescent="0.2">
      <c r="A71" s="11"/>
      <c r="B71" s="36">
        <v>41890</v>
      </c>
      <c r="C71" s="28">
        <f>445.23+42.61</f>
        <v>487.84000000000003</v>
      </c>
      <c r="D71" s="137" t="s">
        <v>39</v>
      </c>
      <c r="E71" s="21" t="s">
        <v>26</v>
      </c>
      <c r="F71" s="21" t="s">
        <v>40</v>
      </c>
      <c r="G71" s="37"/>
      <c r="H71" s="21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</row>
    <row r="72" spans="1:41" s="5" customFormat="1" x14ac:dyDescent="0.2">
      <c r="A72" s="11"/>
      <c r="B72" s="36">
        <v>41893</v>
      </c>
      <c r="C72" s="28">
        <f>24.78*1.1</f>
        <v>27.258000000000003</v>
      </c>
      <c r="D72" s="137" t="s">
        <v>39</v>
      </c>
      <c r="E72" s="21" t="s">
        <v>15</v>
      </c>
      <c r="F72" s="21" t="s">
        <v>16</v>
      </c>
      <c r="G72" s="37"/>
      <c r="H72" s="21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</row>
    <row r="73" spans="1:41" s="5" customFormat="1" x14ac:dyDescent="0.2">
      <c r="A73" s="11"/>
      <c r="B73" s="36">
        <v>41898</v>
      </c>
      <c r="C73" s="28">
        <f>25.13*1.1</f>
        <v>27.643000000000001</v>
      </c>
      <c r="D73" s="137" t="s">
        <v>39</v>
      </c>
      <c r="E73" s="21" t="s">
        <v>15</v>
      </c>
      <c r="F73" s="21" t="s">
        <v>16</v>
      </c>
      <c r="G73" s="37"/>
      <c r="H73" s="21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1:41" s="5" customFormat="1" x14ac:dyDescent="0.2">
      <c r="A74" s="11"/>
      <c r="B74" s="36">
        <v>41898</v>
      </c>
      <c r="C74" s="28">
        <f>281.74+83.48</f>
        <v>365.22</v>
      </c>
      <c r="D74" s="137" t="s">
        <v>39</v>
      </c>
      <c r="E74" s="21" t="s">
        <v>26</v>
      </c>
      <c r="F74" s="21" t="s">
        <v>40</v>
      </c>
      <c r="G74" s="37"/>
      <c r="H74" s="21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</row>
    <row r="75" spans="1:41" s="5" customFormat="1" x14ac:dyDescent="0.2">
      <c r="A75" s="11"/>
      <c r="B75" s="36">
        <v>41898</v>
      </c>
      <c r="C75" s="28">
        <f>25.74*1.1</f>
        <v>28.314</v>
      </c>
      <c r="D75" s="137" t="s">
        <v>39</v>
      </c>
      <c r="E75" s="21" t="s">
        <v>15</v>
      </c>
      <c r="F75" s="21" t="s">
        <v>16</v>
      </c>
      <c r="G75" s="37"/>
      <c r="H75" s="21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</row>
    <row r="76" spans="1:41" s="5" customFormat="1" x14ac:dyDescent="0.2">
      <c r="A76" s="11"/>
      <c r="B76" s="36">
        <v>41902</v>
      </c>
      <c r="C76" s="28">
        <f>53.57*1.1</f>
        <v>58.927000000000007</v>
      </c>
      <c r="D76" s="29" t="s">
        <v>17</v>
      </c>
      <c r="E76" s="21" t="s">
        <v>15</v>
      </c>
      <c r="F76" s="21" t="s">
        <v>16</v>
      </c>
      <c r="G76" s="37"/>
      <c r="H76" s="21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</row>
    <row r="77" spans="1:41" s="5" customFormat="1" x14ac:dyDescent="0.2">
      <c r="A77" s="11"/>
      <c r="B77" s="36">
        <v>41906</v>
      </c>
      <c r="C77" s="28">
        <f>37.83*1.1</f>
        <v>41.613</v>
      </c>
      <c r="D77" s="29" t="s">
        <v>17</v>
      </c>
      <c r="E77" s="21" t="s">
        <v>15</v>
      </c>
      <c r="F77" s="21" t="s">
        <v>16</v>
      </c>
      <c r="G77" s="37"/>
      <c r="H77" s="21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</row>
    <row r="78" spans="1:41" s="5" customFormat="1" x14ac:dyDescent="0.2">
      <c r="A78" s="11"/>
      <c r="B78" s="36">
        <v>41906</v>
      </c>
      <c r="C78" s="28">
        <f>36.7*1.1</f>
        <v>40.370000000000005</v>
      </c>
      <c r="D78" s="29" t="s">
        <v>17</v>
      </c>
      <c r="E78" s="21" t="s">
        <v>15</v>
      </c>
      <c r="F78" s="21" t="s">
        <v>16</v>
      </c>
      <c r="G78" s="37"/>
      <c r="H78" s="21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41" s="5" customFormat="1" x14ac:dyDescent="0.2">
      <c r="A79" s="11"/>
      <c r="B79" s="36">
        <v>41907</v>
      </c>
      <c r="C79" s="28">
        <f>24.17*1.1</f>
        <v>26.587000000000003</v>
      </c>
      <c r="D79" s="137" t="s">
        <v>39</v>
      </c>
      <c r="E79" s="21" t="s">
        <v>15</v>
      </c>
      <c r="F79" s="21" t="s">
        <v>16</v>
      </c>
      <c r="G79" s="37"/>
      <c r="H79" s="21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</row>
    <row r="80" spans="1:41" s="5" customFormat="1" x14ac:dyDescent="0.2">
      <c r="A80" s="11"/>
      <c r="B80" s="36">
        <v>41907</v>
      </c>
      <c r="C80" s="28">
        <f>406.95+80.87+48.7+8.7</f>
        <v>545.22</v>
      </c>
      <c r="D80" s="137" t="s">
        <v>39</v>
      </c>
      <c r="E80" s="21" t="s">
        <v>26</v>
      </c>
      <c r="F80" s="21" t="s">
        <v>28</v>
      </c>
      <c r="G80" s="37"/>
      <c r="H80" s="21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</row>
    <row r="81" spans="1:41" s="5" customFormat="1" x14ac:dyDescent="0.2">
      <c r="A81" s="11"/>
      <c r="B81" s="36">
        <v>41907</v>
      </c>
      <c r="C81" s="28">
        <v>11.7</v>
      </c>
      <c r="D81" s="137" t="s">
        <v>39</v>
      </c>
      <c r="E81" s="21" t="s">
        <v>29</v>
      </c>
      <c r="F81" s="21" t="s">
        <v>45</v>
      </c>
      <c r="G81" s="37"/>
      <c r="H81" s="21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</row>
    <row r="82" spans="1:41" s="5" customFormat="1" x14ac:dyDescent="0.2">
      <c r="A82" s="11"/>
      <c r="B82" s="36">
        <v>41907</v>
      </c>
      <c r="C82" s="28">
        <f>25.3*1.1</f>
        <v>27.830000000000002</v>
      </c>
      <c r="D82" s="137" t="s">
        <v>39</v>
      </c>
      <c r="E82" s="21" t="s">
        <v>15</v>
      </c>
      <c r="F82" s="21" t="s">
        <v>16</v>
      </c>
      <c r="G82" s="37"/>
      <c r="H82" s="21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</row>
    <row r="83" spans="1:41" s="5" customFormat="1" ht="6.75" customHeight="1" x14ac:dyDescent="0.2">
      <c r="A83" s="11"/>
      <c r="B83" s="36"/>
      <c r="C83" s="28"/>
      <c r="D83" s="29"/>
      <c r="E83" s="21"/>
      <c r="F83" s="21"/>
      <c r="G83" s="37"/>
      <c r="H83" s="21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1:41" s="5" customFormat="1" x14ac:dyDescent="0.2">
      <c r="A84" s="11"/>
      <c r="B84" s="36">
        <v>41915</v>
      </c>
      <c r="C84" s="28">
        <f>239.91+82.61+102.61</f>
        <v>425.13</v>
      </c>
      <c r="D84" s="137" t="s">
        <v>42</v>
      </c>
      <c r="E84" s="21" t="s">
        <v>26</v>
      </c>
      <c r="F84" s="21" t="s">
        <v>28</v>
      </c>
      <c r="G84" s="37"/>
      <c r="H84" s="21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1:41" s="5" customFormat="1" x14ac:dyDescent="0.2">
      <c r="A85" s="11"/>
      <c r="B85" s="36">
        <v>41919</v>
      </c>
      <c r="C85" s="28">
        <f>34.96*1.1</f>
        <v>38.456000000000003</v>
      </c>
      <c r="D85" s="137" t="s">
        <v>56</v>
      </c>
      <c r="E85" s="21" t="s">
        <v>15</v>
      </c>
      <c r="F85" s="21" t="s">
        <v>16</v>
      </c>
      <c r="G85" s="37"/>
      <c r="H85" s="21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41" s="5" customFormat="1" x14ac:dyDescent="0.2">
      <c r="A86" s="11"/>
      <c r="B86" s="36">
        <v>41919</v>
      </c>
      <c r="C86" s="28">
        <f>379.13+80.87</f>
        <v>460</v>
      </c>
      <c r="D86" s="137" t="s">
        <v>56</v>
      </c>
      <c r="E86" s="21" t="s">
        <v>26</v>
      </c>
      <c r="F86" s="21" t="s">
        <v>28</v>
      </c>
      <c r="G86" s="37"/>
      <c r="H86" s="21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1:41" s="5" customFormat="1" x14ac:dyDescent="0.2">
      <c r="A87" s="11"/>
      <c r="B87" s="36">
        <v>41919</v>
      </c>
      <c r="C87" s="28">
        <v>92.3</v>
      </c>
      <c r="D87" s="137" t="s">
        <v>56</v>
      </c>
      <c r="E87" s="21" t="s">
        <v>74</v>
      </c>
      <c r="F87" s="21" t="s">
        <v>28</v>
      </c>
      <c r="G87" s="37"/>
      <c r="H87" s="21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</row>
    <row r="88" spans="1:41" s="5" customFormat="1" x14ac:dyDescent="0.2">
      <c r="A88" s="11"/>
      <c r="B88" s="36">
        <v>41920</v>
      </c>
      <c r="C88" s="28">
        <v>120</v>
      </c>
      <c r="D88" s="137" t="s">
        <v>56</v>
      </c>
      <c r="E88" s="21" t="s">
        <v>74</v>
      </c>
      <c r="F88" s="21" t="s">
        <v>28</v>
      </c>
      <c r="G88" s="37"/>
      <c r="H88" s="21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41" s="5" customFormat="1" x14ac:dyDescent="0.2">
      <c r="A89" s="11"/>
      <c r="B89" s="36">
        <v>41920</v>
      </c>
      <c r="C89" s="28">
        <v>13.2</v>
      </c>
      <c r="D89" s="137" t="s">
        <v>56</v>
      </c>
      <c r="E89" s="21" t="s">
        <v>22</v>
      </c>
      <c r="F89" s="21" t="s">
        <v>28</v>
      </c>
      <c r="G89" s="37"/>
      <c r="H89" s="21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s="5" customFormat="1" x14ac:dyDescent="0.2">
      <c r="A90" s="11"/>
      <c r="B90" s="36">
        <v>41921</v>
      </c>
      <c r="C90" s="28">
        <v>12</v>
      </c>
      <c r="D90" s="137" t="s">
        <v>56</v>
      </c>
      <c r="E90" s="21" t="s">
        <v>29</v>
      </c>
      <c r="F90" s="21" t="s">
        <v>28</v>
      </c>
      <c r="G90" s="37"/>
      <c r="H90" s="21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41" s="5" customFormat="1" x14ac:dyDescent="0.2">
      <c r="A91" s="11"/>
      <c r="B91" s="36">
        <v>41921</v>
      </c>
      <c r="C91" s="28">
        <v>6.6</v>
      </c>
      <c r="D91" s="137" t="s">
        <v>56</v>
      </c>
      <c r="E91" s="21" t="s">
        <v>22</v>
      </c>
      <c r="F91" s="21" t="s">
        <v>28</v>
      </c>
      <c r="G91" s="37"/>
      <c r="H91" s="21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</row>
    <row r="92" spans="1:41" s="5" customFormat="1" x14ac:dyDescent="0.2">
      <c r="A92" s="11"/>
      <c r="B92" s="36">
        <v>41921</v>
      </c>
      <c r="C92" s="28">
        <v>136</v>
      </c>
      <c r="D92" s="137" t="s">
        <v>56</v>
      </c>
      <c r="E92" s="21" t="s">
        <v>74</v>
      </c>
      <c r="F92" s="21" t="s">
        <v>28</v>
      </c>
      <c r="G92" s="37"/>
      <c r="H92" s="21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1:41" s="5" customFormat="1" x14ac:dyDescent="0.2">
      <c r="A93" s="11"/>
      <c r="B93" s="36">
        <v>41923</v>
      </c>
      <c r="C93" s="28">
        <f>20.17*1.1</f>
        <v>22.187000000000005</v>
      </c>
      <c r="D93" s="137" t="s">
        <v>77</v>
      </c>
      <c r="E93" s="21" t="s">
        <v>15</v>
      </c>
      <c r="F93" s="21" t="s">
        <v>28</v>
      </c>
      <c r="G93" s="37"/>
      <c r="H93" s="21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</row>
    <row r="94" spans="1:41" s="5" customFormat="1" ht="13.5" customHeight="1" x14ac:dyDescent="0.2">
      <c r="A94" s="11"/>
      <c r="B94" s="36">
        <v>41923</v>
      </c>
      <c r="C94" s="28">
        <f>354.78+80.87</f>
        <v>435.65</v>
      </c>
      <c r="D94" s="137" t="s">
        <v>77</v>
      </c>
      <c r="E94" s="21" t="s">
        <v>26</v>
      </c>
      <c r="F94" s="21" t="s">
        <v>28</v>
      </c>
      <c r="G94" s="37"/>
      <c r="H94" s="21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</row>
    <row r="95" spans="1:41" s="5" customFormat="1" x14ac:dyDescent="0.2">
      <c r="A95" s="11"/>
      <c r="B95" s="36">
        <v>41924</v>
      </c>
      <c r="C95" s="28">
        <f>14.09*1.1</f>
        <v>15.499000000000001</v>
      </c>
      <c r="D95" s="137" t="s">
        <v>77</v>
      </c>
      <c r="E95" s="21" t="s">
        <v>15</v>
      </c>
      <c r="F95" s="21" t="s">
        <v>28</v>
      </c>
      <c r="G95" s="37"/>
      <c r="H95" s="21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</row>
    <row r="96" spans="1:41" s="5" customFormat="1" ht="6.75" customHeight="1" x14ac:dyDescent="0.2">
      <c r="A96" s="11"/>
      <c r="B96" s="36"/>
      <c r="C96" s="28"/>
      <c r="D96" s="29"/>
      <c r="E96" s="21"/>
      <c r="F96" s="21"/>
      <c r="G96" s="37"/>
      <c r="H96" s="21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</row>
    <row r="97" spans="1:41" s="5" customFormat="1" x14ac:dyDescent="0.2">
      <c r="A97" s="11"/>
      <c r="B97" s="36">
        <v>41947</v>
      </c>
      <c r="C97" s="28">
        <f>23.22*1.1</f>
        <v>25.542000000000002</v>
      </c>
      <c r="D97" s="137" t="s">
        <v>75</v>
      </c>
      <c r="E97" s="21" t="s">
        <v>15</v>
      </c>
      <c r="F97" s="21" t="s">
        <v>16</v>
      </c>
      <c r="G97" s="37"/>
      <c r="H97" s="21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</row>
    <row r="98" spans="1:41" s="5" customFormat="1" x14ac:dyDescent="0.2">
      <c r="A98" s="11"/>
      <c r="B98" s="36">
        <v>41947</v>
      </c>
      <c r="C98" s="28">
        <f>268.7+84.35</f>
        <v>353.04999999999995</v>
      </c>
      <c r="D98" s="137" t="s">
        <v>75</v>
      </c>
      <c r="E98" s="21" t="s">
        <v>26</v>
      </c>
      <c r="F98" s="21" t="s">
        <v>28</v>
      </c>
      <c r="G98" s="37"/>
      <c r="H98" s="21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</row>
    <row r="99" spans="1:41" s="5" customFormat="1" x14ac:dyDescent="0.2">
      <c r="A99" s="11"/>
      <c r="B99" s="36">
        <v>41947</v>
      </c>
      <c r="C99" s="28">
        <f>36.43*1.1</f>
        <v>40.073</v>
      </c>
      <c r="D99" s="137" t="s">
        <v>75</v>
      </c>
      <c r="E99" s="21" t="s">
        <v>15</v>
      </c>
      <c r="F99" s="21" t="s">
        <v>16</v>
      </c>
      <c r="G99" s="37"/>
      <c r="H99" s="21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</row>
    <row r="100" spans="1:41" s="5" customFormat="1" x14ac:dyDescent="0.2">
      <c r="A100" s="11"/>
      <c r="B100" s="36">
        <v>41948</v>
      </c>
      <c r="C100" s="28">
        <f>23.13*1.1</f>
        <v>25.443000000000001</v>
      </c>
      <c r="D100" s="137" t="s">
        <v>75</v>
      </c>
      <c r="E100" s="21" t="s">
        <v>15</v>
      </c>
      <c r="F100" s="21" t="s">
        <v>16</v>
      </c>
      <c r="G100" s="37"/>
      <c r="H100" s="21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</row>
    <row r="101" spans="1:41" s="5" customFormat="1" x14ac:dyDescent="0.2">
      <c r="A101" s="11"/>
      <c r="B101" s="36">
        <v>41948</v>
      </c>
      <c r="C101" s="28">
        <f>393.92+80.87</f>
        <v>474.79</v>
      </c>
      <c r="D101" s="137" t="s">
        <v>75</v>
      </c>
      <c r="E101" s="21" t="s">
        <v>26</v>
      </c>
      <c r="F101" s="21" t="s">
        <v>27</v>
      </c>
      <c r="G101" s="37"/>
      <c r="H101" s="21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</row>
    <row r="102" spans="1:41" s="5" customFormat="1" x14ac:dyDescent="0.2">
      <c r="A102" s="11"/>
      <c r="B102" s="36">
        <v>41948</v>
      </c>
      <c r="C102" s="28">
        <f>29.74*1.1</f>
        <v>32.713999999999999</v>
      </c>
      <c r="D102" s="137" t="s">
        <v>75</v>
      </c>
      <c r="E102" s="21" t="s">
        <v>15</v>
      </c>
      <c r="F102" s="21" t="s">
        <v>16</v>
      </c>
      <c r="G102" s="37"/>
      <c r="H102" s="21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</row>
    <row r="103" spans="1:41" s="5" customFormat="1" x14ac:dyDescent="0.2">
      <c r="A103" s="11"/>
      <c r="B103" s="36">
        <v>41961</v>
      </c>
      <c r="C103" s="28">
        <f>11.48*1.1</f>
        <v>12.628000000000002</v>
      </c>
      <c r="D103" s="29" t="s">
        <v>17</v>
      </c>
      <c r="E103" s="21" t="s">
        <v>15</v>
      </c>
      <c r="F103" s="21" t="s">
        <v>16</v>
      </c>
      <c r="G103" s="37"/>
      <c r="H103" s="21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</row>
    <row r="104" spans="1:41" s="5" customFormat="1" ht="6.75" customHeight="1" x14ac:dyDescent="0.2">
      <c r="A104" s="11"/>
      <c r="B104" s="36"/>
      <c r="C104" s="28"/>
      <c r="D104" s="29"/>
      <c r="E104" s="21"/>
      <c r="F104" s="21"/>
      <c r="G104" s="37"/>
      <c r="H104" s="21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</row>
    <row r="105" spans="1:41" s="5" customFormat="1" x14ac:dyDescent="0.2">
      <c r="A105" s="11"/>
      <c r="B105" s="36">
        <v>41985</v>
      </c>
      <c r="C105" s="28">
        <f>17.83*1.1</f>
        <v>19.613</v>
      </c>
      <c r="D105" s="29" t="s">
        <v>17</v>
      </c>
      <c r="E105" s="21" t="s">
        <v>15</v>
      </c>
      <c r="F105" s="21" t="s">
        <v>16</v>
      </c>
      <c r="G105" s="37"/>
      <c r="H105" s="21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</row>
    <row r="106" spans="1:41" s="5" customFormat="1" ht="6.75" customHeight="1" x14ac:dyDescent="0.2">
      <c r="A106" s="11"/>
      <c r="B106" s="36"/>
      <c r="C106" s="28"/>
      <c r="D106" s="29"/>
      <c r="E106" s="21"/>
      <c r="F106" s="21"/>
      <c r="G106" s="37"/>
      <c r="H106" s="21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</row>
    <row r="107" spans="1:41" s="5" customFormat="1" x14ac:dyDescent="0.2">
      <c r="A107" s="11"/>
      <c r="B107" s="36">
        <v>42054</v>
      </c>
      <c r="C107" s="28">
        <f>16.7*1.1</f>
        <v>18.37</v>
      </c>
      <c r="D107" s="29" t="s">
        <v>17</v>
      </c>
      <c r="E107" s="21" t="s">
        <v>15</v>
      </c>
      <c r="F107" s="21" t="s">
        <v>16</v>
      </c>
      <c r="G107" s="37"/>
      <c r="H107" s="21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</row>
    <row r="108" spans="1:41" s="5" customFormat="1" x14ac:dyDescent="0.2">
      <c r="A108" s="11"/>
      <c r="B108" s="36">
        <v>42054</v>
      </c>
      <c r="C108" s="28">
        <f>26.09*1.1</f>
        <v>28.699000000000002</v>
      </c>
      <c r="D108" s="29" t="s">
        <v>17</v>
      </c>
      <c r="E108" s="21" t="s">
        <v>15</v>
      </c>
      <c r="F108" s="21" t="s">
        <v>16</v>
      </c>
      <c r="G108" s="37"/>
      <c r="H108" s="21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</row>
    <row r="109" spans="1:41" s="5" customFormat="1" ht="6.75" customHeight="1" x14ac:dyDescent="0.2">
      <c r="A109" s="11"/>
      <c r="B109" s="36"/>
      <c r="C109" s="28"/>
      <c r="D109" s="29"/>
      <c r="E109" s="21"/>
      <c r="F109" s="21"/>
      <c r="G109" s="37"/>
      <c r="H109" s="21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</row>
    <row r="110" spans="1:41" s="5" customFormat="1" x14ac:dyDescent="0.2">
      <c r="A110" s="11"/>
      <c r="B110" s="36">
        <v>42075</v>
      </c>
      <c r="C110" s="28">
        <f>11.91*1.1</f>
        <v>13.101000000000001</v>
      </c>
      <c r="D110" s="29" t="s">
        <v>17</v>
      </c>
      <c r="E110" s="21" t="s">
        <v>15</v>
      </c>
      <c r="F110" s="21" t="s">
        <v>16</v>
      </c>
      <c r="G110" s="37"/>
      <c r="H110" s="21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</row>
    <row r="111" spans="1:41" s="5" customFormat="1" x14ac:dyDescent="0.2">
      <c r="A111" s="11"/>
      <c r="B111" s="36">
        <v>42075</v>
      </c>
      <c r="C111" s="28">
        <f>13.74*1.1</f>
        <v>15.114000000000001</v>
      </c>
      <c r="D111" s="29" t="s">
        <v>17</v>
      </c>
      <c r="E111" s="21" t="s">
        <v>15</v>
      </c>
      <c r="F111" s="21" t="s">
        <v>16</v>
      </c>
      <c r="G111" s="37"/>
      <c r="H111" s="21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</row>
    <row r="112" spans="1:41" s="5" customFormat="1" x14ac:dyDescent="0.2">
      <c r="A112" s="11"/>
      <c r="B112" s="36">
        <v>42081</v>
      </c>
      <c r="C112" s="28">
        <f>60.87*1.1</f>
        <v>66.957000000000008</v>
      </c>
      <c r="D112" s="29" t="s">
        <v>17</v>
      </c>
      <c r="E112" s="21" t="s">
        <v>15</v>
      </c>
      <c r="F112" s="21" t="s">
        <v>16</v>
      </c>
      <c r="G112" s="37"/>
      <c r="H112" s="21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</row>
    <row r="113" spans="1:1055" s="5" customFormat="1" x14ac:dyDescent="0.2">
      <c r="A113" s="11"/>
      <c r="B113" s="36">
        <v>42088</v>
      </c>
      <c r="C113" s="28">
        <f>19.39*1.1</f>
        <v>21.329000000000001</v>
      </c>
      <c r="D113" s="29" t="s">
        <v>76</v>
      </c>
      <c r="E113" s="21" t="s">
        <v>15</v>
      </c>
      <c r="F113" s="21" t="s">
        <v>16</v>
      </c>
      <c r="G113" s="37"/>
      <c r="H113" s="21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</row>
    <row r="114" spans="1:1055" s="5" customFormat="1" x14ac:dyDescent="0.2">
      <c r="A114" s="11"/>
      <c r="B114" s="36">
        <v>42088</v>
      </c>
      <c r="C114" s="28">
        <v>640</v>
      </c>
      <c r="D114" s="29" t="s">
        <v>76</v>
      </c>
      <c r="E114" s="21" t="s">
        <v>26</v>
      </c>
      <c r="F114" s="21" t="s">
        <v>65</v>
      </c>
      <c r="G114" s="37"/>
      <c r="H114" s="21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</row>
    <row r="115" spans="1:1055" s="5" customFormat="1" x14ac:dyDescent="0.2">
      <c r="A115" s="11"/>
      <c r="B115" s="36">
        <v>42088</v>
      </c>
      <c r="C115" s="28">
        <v>182.43</v>
      </c>
      <c r="D115" s="29" t="s">
        <v>76</v>
      </c>
      <c r="E115" s="21" t="s">
        <v>43</v>
      </c>
      <c r="F115" s="21" t="s">
        <v>65</v>
      </c>
      <c r="G115" s="37"/>
      <c r="H115" s="21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</row>
    <row r="116" spans="1:1055" s="5" customFormat="1" x14ac:dyDescent="0.2">
      <c r="A116" s="11"/>
      <c r="B116" s="36">
        <v>42088</v>
      </c>
      <c r="C116" s="28">
        <f>24.78*1.1</f>
        <v>27.258000000000003</v>
      </c>
      <c r="D116" s="29" t="s">
        <v>76</v>
      </c>
      <c r="E116" s="21" t="s">
        <v>15</v>
      </c>
      <c r="F116" s="21" t="s">
        <v>16</v>
      </c>
      <c r="G116" s="37"/>
      <c r="H116" s="21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</row>
    <row r="117" spans="1:1055" s="5" customFormat="1" x14ac:dyDescent="0.2">
      <c r="A117" s="11"/>
      <c r="B117" s="36">
        <v>42089</v>
      </c>
      <c r="C117" s="28">
        <f>10.87*1.1</f>
        <v>11.957000000000001</v>
      </c>
      <c r="D117" s="29" t="s">
        <v>17</v>
      </c>
      <c r="E117" s="21" t="s">
        <v>15</v>
      </c>
      <c r="F117" s="21" t="s">
        <v>16</v>
      </c>
      <c r="G117" s="37"/>
      <c r="H117" s="21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</row>
    <row r="118" spans="1:1055" s="5" customFormat="1" x14ac:dyDescent="0.2">
      <c r="A118" s="11"/>
      <c r="B118" s="36">
        <v>42089</v>
      </c>
      <c r="C118" s="28">
        <f>8.09*1.1</f>
        <v>8.8990000000000009</v>
      </c>
      <c r="D118" s="29" t="s">
        <v>17</v>
      </c>
      <c r="E118" s="21" t="s">
        <v>15</v>
      </c>
      <c r="F118" s="21" t="s">
        <v>16</v>
      </c>
      <c r="G118" s="37"/>
      <c r="H118" s="21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</row>
    <row r="119" spans="1:1055" s="5" customFormat="1" ht="7.5" customHeight="1" x14ac:dyDescent="0.2">
      <c r="A119" s="11"/>
      <c r="B119" s="36"/>
      <c r="C119" s="28"/>
      <c r="D119" s="29"/>
      <c r="E119" s="21"/>
      <c r="F119" s="21"/>
      <c r="G119" s="37"/>
      <c r="H119" s="21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</row>
    <row r="120" spans="1:1055" s="5" customFormat="1" x14ac:dyDescent="0.2">
      <c r="A120" s="11"/>
      <c r="B120" s="36">
        <v>42159</v>
      </c>
      <c r="C120" s="28">
        <v>20</v>
      </c>
      <c r="D120" s="29" t="s">
        <v>17</v>
      </c>
      <c r="E120" s="21" t="s">
        <v>15</v>
      </c>
      <c r="F120" s="21" t="s">
        <v>16</v>
      </c>
      <c r="G120" s="37"/>
      <c r="H120" s="21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</row>
    <row r="121" spans="1:1055" s="5" customFormat="1" ht="7.5" customHeight="1" x14ac:dyDescent="0.2">
      <c r="A121" s="11"/>
      <c r="B121" s="36"/>
      <c r="C121" s="28"/>
      <c r="D121" s="29"/>
      <c r="E121" s="21"/>
      <c r="F121" s="21"/>
      <c r="G121" s="37"/>
      <c r="H121" s="21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</row>
    <row r="122" spans="1:1055" s="6" customFormat="1" ht="15.75" customHeight="1" x14ac:dyDescent="0.2">
      <c r="A122" s="11"/>
      <c r="B122" s="52"/>
      <c r="C122" s="53">
        <f>SUM(C46:C121)</f>
        <v>7474.1590000000006</v>
      </c>
      <c r="D122" s="89" t="s">
        <v>79</v>
      </c>
      <c r="E122" s="54"/>
      <c r="F122" s="54"/>
      <c r="G122" s="55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  <c r="IW122" s="23"/>
      <c r="IX122" s="23"/>
      <c r="IY122" s="23"/>
      <c r="IZ122" s="23"/>
      <c r="JA122" s="23"/>
      <c r="JB122" s="23"/>
      <c r="JC122" s="23"/>
      <c r="JD122" s="23"/>
      <c r="JE122" s="23"/>
      <c r="JF122" s="23"/>
      <c r="JG122" s="23"/>
      <c r="JH122" s="23"/>
      <c r="JI122" s="23"/>
      <c r="JJ122" s="23"/>
      <c r="JK122" s="23"/>
      <c r="JL122" s="23"/>
      <c r="JM122" s="23"/>
      <c r="JN122" s="23"/>
      <c r="JO122" s="23"/>
      <c r="JP122" s="23"/>
      <c r="JQ122" s="23"/>
      <c r="JR122" s="23"/>
      <c r="JS122" s="23"/>
      <c r="JT122" s="23"/>
      <c r="JU122" s="23"/>
      <c r="JV122" s="23"/>
      <c r="JW122" s="23"/>
      <c r="JX122" s="23"/>
      <c r="JY122" s="23"/>
      <c r="JZ122" s="23"/>
      <c r="KA122" s="23"/>
      <c r="KB122" s="23"/>
      <c r="KC122" s="23"/>
      <c r="KD122" s="23"/>
      <c r="KE122" s="23"/>
      <c r="KF122" s="23"/>
      <c r="KG122" s="23"/>
      <c r="KH122" s="23"/>
      <c r="KI122" s="23"/>
      <c r="KJ122" s="23"/>
      <c r="KK122" s="23"/>
      <c r="KL122" s="23"/>
      <c r="KM122" s="23"/>
      <c r="KN122" s="23"/>
      <c r="KO122" s="23"/>
      <c r="KP122" s="23"/>
      <c r="KQ122" s="23"/>
      <c r="KR122" s="23"/>
      <c r="KS122" s="23"/>
      <c r="KT122" s="23"/>
      <c r="KU122" s="23"/>
      <c r="KV122" s="23"/>
      <c r="KW122" s="23"/>
      <c r="KX122" s="23"/>
      <c r="KY122" s="23"/>
      <c r="KZ122" s="23"/>
      <c r="LA122" s="23"/>
      <c r="LB122" s="23"/>
      <c r="LC122" s="23"/>
      <c r="LD122" s="23"/>
      <c r="LE122" s="23"/>
      <c r="LF122" s="23"/>
      <c r="LG122" s="23"/>
      <c r="LH122" s="23"/>
      <c r="LI122" s="23"/>
      <c r="LJ122" s="23"/>
      <c r="LK122" s="23"/>
      <c r="LL122" s="23"/>
      <c r="LM122" s="23"/>
      <c r="LN122" s="23"/>
      <c r="LO122" s="23"/>
      <c r="LP122" s="23"/>
      <c r="LQ122" s="23"/>
      <c r="LR122" s="23"/>
      <c r="LS122" s="23"/>
      <c r="LT122" s="23"/>
      <c r="LU122" s="23"/>
      <c r="LV122" s="23"/>
      <c r="LW122" s="23"/>
      <c r="LX122" s="23"/>
      <c r="LY122" s="23"/>
      <c r="LZ122" s="23"/>
      <c r="MA122" s="23"/>
      <c r="MB122" s="23"/>
      <c r="MC122" s="23"/>
      <c r="MD122" s="23"/>
      <c r="ME122" s="23"/>
      <c r="MF122" s="23"/>
      <c r="MG122" s="23"/>
      <c r="MH122" s="23"/>
      <c r="MI122" s="23"/>
      <c r="MJ122" s="23"/>
      <c r="MK122" s="23"/>
      <c r="ML122" s="23"/>
      <c r="MM122" s="23"/>
      <c r="MN122" s="23"/>
      <c r="MO122" s="23"/>
      <c r="MP122" s="23"/>
      <c r="MQ122" s="23"/>
      <c r="MR122" s="23"/>
      <c r="MS122" s="23"/>
      <c r="MT122" s="23"/>
      <c r="MU122" s="23"/>
      <c r="MV122" s="23"/>
      <c r="MW122" s="23"/>
      <c r="MX122" s="23"/>
      <c r="MY122" s="23"/>
      <c r="MZ122" s="23"/>
      <c r="NA122" s="23"/>
      <c r="NB122" s="23"/>
      <c r="NC122" s="23"/>
      <c r="ND122" s="23"/>
      <c r="NE122" s="23"/>
      <c r="NF122" s="23"/>
      <c r="NG122" s="23"/>
      <c r="NH122" s="23"/>
      <c r="NI122" s="23"/>
      <c r="NJ122" s="23"/>
      <c r="NK122" s="23"/>
      <c r="NL122" s="23"/>
      <c r="NM122" s="23"/>
      <c r="NN122" s="23"/>
      <c r="NO122" s="23"/>
      <c r="NP122" s="23"/>
      <c r="NQ122" s="23"/>
      <c r="NR122" s="23"/>
      <c r="NS122" s="23"/>
      <c r="NT122" s="23"/>
      <c r="NU122" s="23"/>
      <c r="NV122" s="23"/>
      <c r="NW122" s="23"/>
      <c r="NX122" s="23"/>
      <c r="NY122" s="23"/>
      <c r="NZ122" s="23"/>
      <c r="OA122" s="23"/>
      <c r="OB122" s="23"/>
      <c r="OC122" s="23"/>
      <c r="OD122" s="23"/>
      <c r="OE122" s="23"/>
      <c r="OF122" s="23"/>
      <c r="OG122" s="23"/>
      <c r="OH122" s="23"/>
      <c r="OI122" s="23"/>
      <c r="OJ122" s="23"/>
      <c r="OK122" s="23"/>
      <c r="OL122" s="23"/>
      <c r="OM122" s="23"/>
      <c r="ON122" s="23"/>
      <c r="OO122" s="23"/>
      <c r="OP122" s="23"/>
      <c r="OQ122" s="23"/>
      <c r="OR122" s="23"/>
      <c r="OS122" s="23"/>
      <c r="OT122" s="23"/>
      <c r="OU122" s="23"/>
      <c r="OV122" s="23"/>
      <c r="OW122" s="23"/>
      <c r="OX122" s="23"/>
      <c r="OY122" s="23"/>
      <c r="OZ122" s="23"/>
      <c r="PA122" s="23"/>
      <c r="PB122" s="23"/>
      <c r="PC122" s="23"/>
      <c r="PD122" s="23"/>
      <c r="PE122" s="23"/>
      <c r="PF122" s="23"/>
      <c r="PG122" s="23"/>
      <c r="PH122" s="23"/>
      <c r="PI122" s="23"/>
      <c r="PJ122" s="23"/>
      <c r="PK122" s="23"/>
      <c r="PL122" s="23"/>
      <c r="PM122" s="23"/>
      <c r="PN122" s="23"/>
      <c r="PO122" s="23"/>
      <c r="PP122" s="23"/>
      <c r="PQ122" s="23"/>
      <c r="PR122" s="23"/>
      <c r="PS122" s="23"/>
      <c r="PT122" s="23"/>
      <c r="PU122" s="23"/>
      <c r="PV122" s="23"/>
      <c r="PW122" s="23"/>
      <c r="PX122" s="23"/>
      <c r="PY122" s="23"/>
      <c r="PZ122" s="23"/>
      <c r="QA122" s="23"/>
      <c r="QB122" s="23"/>
      <c r="QC122" s="23"/>
      <c r="QD122" s="23"/>
      <c r="QE122" s="23"/>
      <c r="QF122" s="23"/>
      <c r="QG122" s="23"/>
      <c r="QH122" s="23"/>
      <c r="QI122" s="23"/>
      <c r="QJ122" s="23"/>
      <c r="QK122" s="23"/>
      <c r="QL122" s="23"/>
      <c r="QM122" s="23"/>
      <c r="QN122" s="23"/>
      <c r="QO122" s="23"/>
      <c r="QP122" s="23"/>
      <c r="QQ122" s="23"/>
      <c r="QR122" s="23"/>
      <c r="QS122" s="23"/>
      <c r="QT122" s="23"/>
      <c r="QU122" s="23"/>
      <c r="QV122" s="23"/>
      <c r="QW122" s="23"/>
      <c r="QX122" s="23"/>
      <c r="QY122" s="23"/>
      <c r="QZ122" s="23"/>
      <c r="RA122" s="23"/>
      <c r="RB122" s="23"/>
      <c r="RC122" s="23"/>
      <c r="RD122" s="23"/>
      <c r="RE122" s="23"/>
      <c r="RF122" s="23"/>
      <c r="RG122" s="23"/>
      <c r="RH122" s="23"/>
      <c r="RI122" s="23"/>
      <c r="RJ122" s="23"/>
      <c r="RK122" s="23"/>
      <c r="RL122" s="23"/>
      <c r="RM122" s="23"/>
      <c r="RN122" s="23"/>
      <c r="RO122" s="23"/>
      <c r="RP122" s="23"/>
      <c r="RQ122" s="23"/>
      <c r="RR122" s="23"/>
      <c r="RS122" s="23"/>
      <c r="RT122" s="23"/>
      <c r="RU122" s="23"/>
      <c r="RV122" s="23"/>
      <c r="RW122" s="23"/>
      <c r="RX122" s="23"/>
      <c r="RY122" s="23"/>
      <c r="RZ122" s="23"/>
      <c r="SA122" s="23"/>
      <c r="SB122" s="23"/>
      <c r="SC122" s="23"/>
      <c r="SD122" s="23"/>
      <c r="SE122" s="23"/>
      <c r="SF122" s="23"/>
      <c r="SG122" s="23"/>
      <c r="SH122" s="23"/>
      <c r="SI122" s="23"/>
      <c r="SJ122" s="23"/>
      <c r="SK122" s="23"/>
      <c r="SL122" s="23"/>
      <c r="SM122" s="23"/>
      <c r="SN122" s="23"/>
      <c r="SO122" s="23"/>
      <c r="SP122" s="23"/>
      <c r="SQ122" s="23"/>
      <c r="SR122" s="23"/>
      <c r="SS122" s="23"/>
      <c r="ST122" s="23"/>
      <c r="SU122" s="23"/>
      <c r="SV122" s="23"/>
      <c r="SW122" s="23"/>
      <c r="SX122" s="23"/>
      <c r="SY122" s="23"/>
      <c r="SZ122" s="23"/>
      <c r="TA122" s="23"/>
      <c r="TB122" s="23"/>
      <c r="TC122" s="23"/>
      <c r="TD122" s="23"/>
      <c r="TE122" s="23"/>
      <c r="TF122" s="23"/>
      <c r="TG122" s="23"/>
      <c r="TH122" s="23"/>
      <c r="TI122" s="23"/>
      <c r="TJ122" s="23"/>
      <c r="TK122" s="23"/>
      <c r="TL122" s="23"/>
      <c r="TM122" s="23"/>
      <c r="TN122" s="23"/>
      <c r="TO122" s="23"/>
      <c r="TP122" s="23"/>
      <c r="TQ122" s="23"/>
      <c r="TR122" s="23"/>
      <c r="TS122" s="23"/>
      <c r="TT122" s="23"/>
      <c r="TU122" s="23"/>
      <c r="TV122" s="23"/>
      <c r="TW122" s="23"/>
      <c r="TX122" s="23"/>
      <c r="TY122" s="23"/>
      <c r="TZ122" s="23"/>
      <c r="UA122" s="23"/>
      <c r="UB122" s="23"/>
      <c r="UC122" s="23"/>
      <c r="UD122" s="23"/>
      <c r="UE122" s="23"/>
      <c r="UF122" s="23"/>
      <c r="UG122" s="23"/>
      <c r="UH122" s="23"/>
      <c r="UI122" s="23"/>
      <c r="UJ122" s="23"/>
      <c r="UK122" s="23"/>
      <c r="UL122" s="23"/>
      <c r="UM122" s="23"/>
      <c r="UN122" s="23"/>
      <c r="UO122" s="23"/>
      <c r="UP122" s="23"/>
      <c r="UQ122" s="23"/>
      <c r="UR122" s="23"/>
      <c r="US122" s="23"/>
      <c r="UT122" s="23"/>
      <c r="UU122" s="23"/>
      <c r="UV122" s="23"/>
      <c r="UW122" s="23"/>
      <c r="UX122" s="23"/>
      <c r="UY122" s="23"/>
      <c r="UZ122" s="23"/>
      <c r="VA122" s="23"/>
      <c r="VB122" s="23"/>
      <c r="VC122" s="23"/>
      <c r="VD122" s="23"/>
      <c r="VE122" s="23"/>
      <c r="VF122" s="23"/>
      <c r="VG122" s="23"/>
      <c r="VH122" s="23"/>
      <c r="VI122" s="23"/>
      <c r="VJ122" s="23"/>
      <c r="VK122" s="23"/>
      <c r="VL122" s="23"/>
      <c r="VM122" s="23"/>
      <c r="VN122" s="23"/>
      <c r="VO122" s="23"/>
      <c r="VP122" s="23"/>
      <c r="VQ122" s="23"/>
      <c r="VR122" s="23"/>
      <c r="VS122" s="23"/>
      <c r="VT122" s="23"/>
      <c r="VU122" s="23"/>
      <c r="VV122" s="23"/>
      <c r="VW122" s="23"/>
      <c r="VX122" s="23"/>
      <c r="VY122" s="23"/>
      <c r="VZ122" s="23"/>
      <c r="WA122" s="23"/>
      <c r="WB122" s="23"/>
      <c r="WC122" s="23"/>
      <c r="WD122" s="23"/>
      <c r="WE122" s="23"/>
      <c r="WF122" s="23"/>
      <c r="WG122" s="23"/>
      <c r="WH122" s="23"/>
      <c r="WI122" s="23"/>
      <c r="WJ122" s="23"/>
      <c r="WK122" s="23"/>
      <c r="WL122" s="23"/>
      <c r="WM122" s="23"/>
      <c r="WN122" s="23"/>
      <c r="WO122" s="23"/>
      <c r="WP122" s="23"/>
      <c r="WQ122" s="23"/>
      <c r="WR122" s="23"/>
      <c r="WS122" s="23"/>
      <c r="WT122" s="23"/>
      <c r="WU122" s="23"/>
      <c r="WV122" s="23"/>
      <c r="WW122" s="23"/>
      <c r="WX122" s="23"/>
      <c r="WY122" s="23"/>
      <c r="WZ122" s="23"/>
      <c r="XA122" s="23"/>
      <c r="XB122" s="23"/>
      <c r="XC122" s="23"/>
      <c r="XD122" s="23"/>
      <c r="XE122" s="23"/>
      <c r="XF122" s="23"/>
      <c r="XG122" s="23"/>
      <c r="XH122" s="23"/>
      <c r="XI122" s="23"/>
      <c r="XJ122" s="23"/>
      <c r="XK122" s="23"/>
      <c r="XL122" s="23"/>
      <c r="XM122" s="23"/>
      <c r="XN122" s="23"/>
      <c r="XO122" s="23"/>
      <c r="XP122" s="23"/>
      <c r="XQ122" s="23"/>
      <c r="XR122" s="23"/>
      <c r="XS122" s="23"/>
      <c r="XT122" s="23"/>
      <c r="XU122" s="23"/>
      <c r="XV122" s="23"/>
      <c r="XW122" s="23"/>
      <c r="XX122" s="23"/>
      <c r="XY122" s="23"/>
      <c r="XZ122" s="23"/>
      <c r="YA122" s="23"/>
      <c r="YB122" s="23"/>
      <c r="YC122" s="23"/>
      <c r="YD122" s="23"/>
      <c r="YE122" s="23"/>
      <c r="YF122" s="23"/>
      <c r="YG122" s="23"/>
      <c r="YH122" s="23"/>
      <c r="YI122" s="23"/>
      <c r="YJ122" s="23"/>
      <c r="YK122" s="23"/>
      <c r="YL122" s="23"/>
      <c r="YM122" s="23"/>
      <c r="YN122" s="23"/>
      <c r="YO122" s="23"/>
      <c r="YP122" s="23"/>
      <c r="YQ122" s="23"/>
      <c r="YR122" s="23"/>
      <c r="YS122" s="23"/>
      <c r="YT122" s="23"/>
      <c r="YU122" s="23"/>
      <c r="YV122" s="23"/>
      <c r="YW122" s="23"/>
      <c r="YX122" s="23"/>
      <c r="YY122" s="23"/>
      <c r="YZ122" s="23"/>
      <c r="ZA122" s="23"/>
      <c r="ZB122" s="23"/>
      <c r="ZC122" s="23"/>
      <c r="ZD122" s="23"/>
      <c r="ZE122" s="23"/>
      <c r="ZF122" s="23"/>
      <c r="ZG122" s="23"/>
      <c r="ZH122" s="23"/>
      <c r="ZI122" s="23"/>
      <c r="ZJ122" s="23"/>
      <c r="ZK122" s="23"/>
      <c r="ZL122" s="23"/>
      <c r="ZM122" s="23"/>
      <c r="ZN122" s="23"/>
      <c r="ZO122" s="23"/>
      <c r="ZP122" s="23"/>
      <c r="ZQ122" s="23"/>
      <c r="ZR122" s="23"/>
      <c r="ZS122" s="23"/>
      <c r="ZT122" s="23"/>
      <c r="ZU122" s="23"/>
      <c r="ZV122" s="23"/>
      <c r="ZW122" s="23"/>
      <c r="ZX122" s="23"/>
      <c r="ZY122" s="23"/>
      <c r="ZZ122" s="23"/>
      <c r="AAA122" s="23"/>
      <c r="AAB122" s="23"/>
      <c r="AAC122" s="23"/>
      <c r="AAD122" s="23"/>
      <c r="AAE122" s="23"/>
      <c r="AAF122" s="23"/>
      <c r="AAG122" s="23"/>
      <c r="AAH122" s="23"/>
      <c r="AAI122" s="23"/>
      <c r="AAJ122" s="23"/>
      <c r="AAK122" s="23"/>
      <c r="AAL122" s="23"/>
      <c r="AAM122" s="23"/>
      <c r="AAN122" s="23"/>
      <c r="AAO122" s="23"/>
      <c r="AAP122" s="23"/>
      <c r="AAQ122" s="23"/>
      <c r="AAR122" s="23"/>
      <c r="AAS122" s="23"/>
      <c r="AAT122" s="23"/>
      <c r="AAU122" s="23"/>
      <c r="AAV122" s="23"/>
      <c r="AAW122" s="23"/>
      <c r="AAX122" s="23"/>
      <c r="AAY122" s="23"/>
      <c r="AAZ122" s="23"/>
      <c r="ABA122" s="23"/>
      <c r="ABB122" s="23"/>
      <c r="ABC122" s="23"/>
      <c r="ABD122" s="23"/>
      <c r="ABE122" s="23"/>
      <c r="ABF122" s="23"/>
      <c r="ABG122" s="23"/>
      <c r="ABH122" s="23"/>
      <c r="ABI122" s="23"/>
      <c r="ABJ122" s="23"/>
      <c r="ABK122" s="23"/>
      <c r="ABL122" s="23"/>
      <c r="ABM122" s="23"/>
      <c r="ABN122" s="23"/>
      <c r="ABO122" s="23"/>
      <c r="ABP122" s="23"/>
      <c r="ABQ122" s="23"/>
      <c r="ABR122" s="23"/>
      <c r="ABS122" s="23"/>
      <c r="ABT122" s="23"/>
      <c r="ABU122" s="23"/>
      <c r="ABV122" s="23"/>
      <c r="ABW122" s="23"/>
      <c r="ABX122" s="23"/>
      <c r="ABY122" s="23"/>
      <c r="ABZ122" s="23"/>
      <c r="ACA122" s="23"/>
      <c r="ACB122" s="23"/>
      <c r="ACC122" s="23"/>
      <c r="ACD122" s="23"/>
      <c r="ACE122" s="23"/>
      <c r="ACF122" s="23"/>
      <c r="ACG122" s="23"/>
      <c r="ACH122" s="23"/>
      <c r="ACI122" s="23"/>
      <c r="ACJ122" s="23"/>
      <c r="ACK122" s="23"/>
      <c r="ACL122" s="23"/>
      <c r="ACM122" s="23"/>
      <c r="ACN122" s="23"/>
      <c r="ACO122" s="23"/>
      <c r="ACP122" s="23"/>
      <c r="ACQ122" s="23"/>
      <c r="ACR122" s="23"/>
      <c r="ACS122" s="23"/>
      <c r="ACT122" s="23"/>
      <c r="ACU122" s="23"/>
      <c r="ACV122" s="23"/>
      <c r="ACW122" s="23"/>
      <c r="ACX122" s="23"/>
      <c r="ACY122" s="23"/>
      <c r="ACZ122" s="23"/>
      <c r="ADA122" s="23"/>
      <c r="ADB122" s="23"/>
      <c r="ADC122" s="23"/>
      <c r="ADD122" s="23"/>
      <c r="ADE122" s="23"/>
      <c r="ADF122" s="23"/>
      <c r="ADG122" s="23"/>
      <c r="ADH122" s="23"/>
      <c r="ADI122" s="23"/>
      <c r="ADJ122" s="23"/>
      <c r="ADK122" s="23"/>
      <c r="ADL122" s="23"/>
      <c r="ADM122" s="23"/>
      <c r="ADN122" s="23"/>
      <c r="ADO122" s="23"/>
      <c r="ADP122" s="23"/>
      <c r="ADQ122" s="23"/>
      <c r="ADR122" s="23"/>
      <c r="ADS122" s="23"/>
      <c r="ADT122" s="23"/>
      <c r="ADU122" s="23"/>
      <c r="ADV122" s="23"/>
      <c r="ADW122" s="23"/>
      <c r="ADX122" s="23"/>
      <c r="ADY122" s="23"/>
      <c r="ADZ122" s="23"/>
      <c r="AEA122" s="23"/>
      <c r="AEB122" s="23"/>
      <c r="AEC122" s="23"/>
      <c r="AED122" s="23"/>
      <c r="AEE122" s="23"/>
      <c r="AEF122" s="23"/>
      <c r="AEG122" s="23"/>
      <c r="AEH122" s="23"/>
      <c r="AEI122" s="23"/>
      <c r="AEJ122" s="23"/>
      <c r="AEK122" s="23"/>
      <c r="AEL122" s="23"/>
      <c r="AEM122" s="23"/>
      <c r="AEN122" s="23"/>
      <c r="AEO122" s="23"/>
      <c r="AEP122" s="23"/>
      <c r="AEQ122" s="23"/>
      <c r="AER122" s="23"/>
      <c r="AES122" s="23"/>
      <c r="AET122" s="23"/>
      <c r="AEU122" s="23"/>
      <c r="AEV122" s="23"/>
      <c r="AEW122" s="23"/>
      <c r="AEX122" s="23"/>
      <c r="AEY122" s="23"/>
      <c r="AEZ122" s="23"/>
      <c r="AFA122" s="23"/>
      <c r="AFB122" s="23"/>
      <c r="AFC122" s="23"/>
      <c r="AFD122" s="23"/>
      <c r="AFE122" s="23"/>
      <c r="AFF122" s="23"/>
      <c r="AFG122" s="23"/>
      <c r="AFH122" s="23"/>
      <c r="AFI122" s="23"/>
      <c r="AFJ122" s="23"/>
      <c r="AFK122" s="23"/>
      <c r="AFL122" s="23"/>
      <c r="AFM122" s="23"/>
      <c r="AFN122" s="23"/>
      <c r="AFO122" s="23"/>
      <c r="AFP122" s="23"/>
      <c r="AFQ122" s="23"/>
      <c r="AFR122" s="23"/>
      <c r="AFS122" s="23"/>
      <c r="AFT122" s="23"/>
      <c r="AFU122" s="23"/>
      <c r="AFV122" s="23"/>
      <c r="AFW122" s="23"/>
      <c r="AFX122" s="23"/>
      <c r="AFY122" s="23"/>
      <c r="AFZ122" s="23"/>
      <c r="AGA122" s="23"/>
      <c r="AGB122" s="23"/>
      <c r="AGC122" s="23"/>
      <c r="AGD122" s="23"/>
      <c r="AGE122" s="23"/>
      <c r="AGF122" s="23"/>
      <c r="AGG122" s="23"/>
      <c r="AGH122" s="23"/>
      <c r="AGI122" s="23"/>
      <c r="AGJ122" s="23"/>
      <c r="AGK122" s="23"/>
      <c r="AGL122" s="23"/>
      <c r="AGM122" s="23"/>
      <c r="AGN122" s="23"/>
      <c r="AGO122" s="23"/>
      <c r="AGP122" s="23"/>
      <c r="AGQ122" s="23"/>
      <c r="AGR122" s="23"/>
      <c r="AGS122" s="23"/>
      <c r="AGT122" s="23"/>
      <c r="AGU122" s="23"/>
      <c r="AGV122" s="23"/>
      <c r="AGW122" s="23"/>
      <c r="AGX122" s="23"/>
      <c r="AGY122" s="23"/>
      <c r="AGZ122" s="23"/>
      <c r="AHA122" s="23"/>
      <c r="AHB122" s="23"/>
      <c r="AHC122" s="23"/>
      <c r="AHD122" s="23"/>
      <c r="AHE122" s="23"/>
      <c r="AHF122" s="23"/>
      <c r="AHG122" s="23"/>
      <c r="AHH122" s="23"/>
      <c r="AHI122" s="23"/>
      <c r="AHJ122" s="23"/>
      <c r="AHK122" s="23"/>
      <c r="AHL122" s="23"/>
      <c r="AHM122" s="23"/>
      <c r="AHN122" s="23"/>
      <c r="AHO122" s="23"/>
      <c r="AHP122" s="23"/>
      <c r="AHQ122" s="23"/>
      <c r="AHR122" s="23"/>
      <c r="AHS122" s="23"/>
      <c r="AHT122" s="23"/>
      <c r="AHU122" s="23"/>
      <c r="AHV122" s="23"/>
      <c r="AHW122" s="23"/>
      <c r="AHX122" s="23"/>
      <c r="AHY122" s="23"/>
      <c r="AHZ122" s="23"/>
      <c r="AIA122" s="23"/>
      <c r="AIB122" s="23"/>
      <c r="AIC122" s="23"/>
      <c r="AID122" s="23"/>
      <c r="AIE122" s="23"/>
      <c r="AIF122" s="23"/>
      <c r="AIG122" s="23"/>
      <c r="AIH122" s="23"/>
      <c r="AII122" s="23"/>
      <c r="AIJ122" s="23"/>
      <c r="AIK122" s="23"/>
      <c r="AIL122" s="23"/>
      <c r="AIM122" s="23"/>
      <c r="AIN122" s="23"/>
      <c r="AIO122" s="23"/>
      <c r="AIP122" s="23"/>
      <c r="AIQ122" s="23"/>
      <c r="AIR122" s="23"/>
      <c r="AIS122" s="23"/>
      <c r="AIT122" s="23"/>
      <c r="AIU122" s="23"/>
      <c r="AIV122" s="23"/>
      <c r="AIW122" s="23"/>
      <c r="AIX122" s="23"/>
      <c r="AIY122" s="23"/>
      <c r="AIZ122" s="23"/>
      <c r="AJA122" s="23"/>
      <c r="AJB122" s="23"/>
      <c r="AJC122" s="23"/>
      <c r="AJD122" s="23"/>
      <c r="AJE122" s="23"/>
      <c r="AJF122" s="23"/>
      <c r="AJG122" s="23"/>
      <c r="AJH122" s="23"/>
      <c r="AJI122" s="23"/>
      <c r="AJJ122" s="23"/>
      <c r="AJK122" s="23"/>
      <c r="AJL122" s="23"/>
      <c r="AJM122" s="23"/>
      <c r="AJN122" s="23"/>
      <c r="AJO122" s="23"/>
      <c r="AJP122" s="23"/>
      <c r="AJQ122" s="23"/>
      <c r="AJR122" s="23"/>
      <c r="AJS122" s="23"/>
      <c r="AJT122" s="23"/>
      <c r="AJU122" s="23"/>
      <c r="AJV122" s="23"/>
      <c r="AJW122" s="23"/>
      <c r="AJX122" s="23"/>
      <c r="AJY122" s="23"/>
      <c r="AJZ122" s="23"/>
      <c r="AKA122" s="23"/>
      <c r="AKB122" s="23"/>
      <c r="AKC122" s="23"/>
      <c r="AKD122" s="23"/>
      <c r="AKE122" s="23"/>
      <c r="AKF122" s="23"/>
      <c r="AKG122" s="23"/>
      <c r="AKH122" s="23"/>
      <c r="AKI122" s="23"/>
      <c r="AKJ122" s="23"/>
      <c r="AKK122" s="23"/>
      <c r="AKL122" s="23"/>
      <c r="AKM122" s="23"/>
      <c r="AKN122" s="23"/>
      <c r="AKO122" s="23"/>
      <c r="AKP122" s="23"/>
      <c r="AKQ122" s="23"/>
      <c r="AKR122" s="23"/>
      <c r="AKS122" s="23"/>
      <c r="AKT122" s="23"/>
      <c r="AKU122" s="23"/>
      <c r="AKV122" s="23"/>
      <c r="AKW122" s="23"/>
      <c r="AKX122" s="23"/>
      <c r="AKY122" s="23"/>
      <c r="AKZ122" s="23"/>
      <c r="ALA122" s="23"/>
      <c r="ALB122" s="23"/>
      <c r="ALC122" s="23"/>
      <c r="ALD122" s="23"/>
      <c r="ALE122" s="23"/>
      <c r="ALF122" s="23"/>
      <c r="ALG122" s="23"/>
      <c r="ALH122" s="23"/>
      <c r="ALI122" s="23"/>
      <c r="ALJ122" s="23"/>
      <c r="ALK122" s="23"/>
      <c r="ALL122" s="23"/>
      <c r="ALM122" s="23"/>
      <c r="ALN122" s="23"/>
      <c r="ALO122" s="23"/>
      <c r="ALP122" s="23"/>
      <c r="ALQ122" s="23"/>
      <c r="ALR122" s="23"/>
      <c r="ALS122" s="23"/>
      <c r="ALT122" s="23"/>
      <c r="ALU122" s="23"/>
      <c r="ALV122" s="23"/>
      <c r="ALW122" s="23"/>
      <c r="ALX122" s="23"/>
      <c r="ALY122" s="23"/>
      <c r="ALZ122" s="23"/>
      <c r="AMA122" s="23"/>
      <c r="AMB122" s="23"/>
      <c r="AMC122" s="23"/>
      <c r="AMD122" s="23"/>
      <c r="AME122" s="23"/>
      <c r="AMF122" s="23"/>
      <c r="AMG122" s="23"/>
      <c r="AMH122" s="23"/>
      <c r="AMI122" s="23"/>
      <c r="AMJ122" s="23"/>
      <c r="AMK122" s="23"/>
      <c r="AML122" s="23"/>
      <c r="AMM122" s="23"/>
      <c r="AMN122" s="23"/>
      <c r="AMO122" s="23"/>
      <c r="AMP122" s="23"/>
      <c r="AMQ122" s="23"/>
      <c r="AMR122" s="23"/>
      <c r="AMS122" s="23"/>
      <c r="AMT122" s="23"/>
      <c r="AMU122" s="23"/>
      <c r="AMV122" s="23"/>
      <c r="AMW122" s="23"/>
      <c r="AMX122" s="23"/>
      <c r="AMY122" s="23"/>
      <c r="AMZ122" s="23"/>
      <c r="ANA122" s="23"/>
      <c r="ANB122" s="23"/>
      <c r="ANC122" s="23"/>
      <c r="AND122" s="23"/>
      <c r="ANE122" s="23"/>
      <c r="ANF122" s="23"/>
      <c r="ANG122" s="23"/>
      <c r="ANH122" s="23"/>
      <c r="ANI122" s="23"/>
      <c r="ANJ122" s="23"/>
      <c r="ANK122" s="23"/>
      <c r="ANL122" s="23"/>
      <c r="ANM122" s="23"/>
      <c r="ANN122" s="23"/>
      <c r="ANO122" s="23"/>
    </row>
    <row r="123" spans="1:1055" s="5" customFormat="1" ht="6" customHeight="1" thickBot="1" x14ac:dyDescent="0.25">
      <c r="A123" s="11"/>
      <c r="B123" s="38"/>
      <c r="C123" s="39"/>
      <c r="D123" s="39"/>
      <c r="E123" s="39"/>
      <c r="F123" s="39"/>
      <c r="G123" s="4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7"/>
      <c r="JN123" s="7"/>
      <c r="JO123" s="7"/>
      <c r="JP123" s="7"/>
      <c r="JQ123" s="7"/>
      <c r="JR123" s="7"/>
      <c r="JS123" s="7"/>
      <c r="JT123" s="7"/>
      <c r="JU123" s="7"/>
      <c r="JV123" s="7"/>
      <c r="JW123" s="7"/>
      <c r="JX123" s="7"/>
      <c r="JY123" s="7"/>
      <c r="JZ123" s="7"/>
      <c r="KA123" s="7"/>
      <c r="KB123" s="7"/>
      <c r="KC123" s="7"/>
      <c r="KD123" s="7"/>
      <c r="KE123" s="7"/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  <c r="KU123" s="7"/>
      <c r="KV123" s="7"/>
      <c r="KW123" s="7"/>
      <c r="KX123" s="7"/>
      <c r="KY123" s="7"/>
      <c r="KZ123" s="7"/>
      <c r="LA123" s="7"/>
      <c r="LB123" s="7"/>
      <c r="LC123" s="7"/>
      <c r="LD123" s="7"/>
      <c r="LE123" s="7"/>
      <c r="LF123" s="7"/>
      <c r="LG123" s="7"/>
      <c r="LH123" s="7"/>
      <c r="LI123" s="7"/>
      <c r="LJ123" s="7"/>
      <c r="LK123" s="7"/>
      <c r="LL123" s="7"/>
      <c r="LM123" s="7"/>
      <c r="LN123" s="7"/>
      <c r="LO123" s="7"/>
      <c r="LP123" s="7"/>
      <c r="LQ123" s="7"/>
      <c r="LR123" s="7"/>
      <c r="LS123" s="7"/>
      <c r="LT123" s="7"/>
      <c r="LU123" s="7"/>
      <c r="LV123" s="7"/>
      <c r="LW123" s="7"/>
      <c r="LX123" s="7"/>
      <c r="LY123" s="7"/>
      <c r="LZ123" s="7"/>
      <c r="MA123" s="7"/>
      <c r="MB123" s="7"/>
      <c r="MC123" s="7"/>
      <c r="MD123" s="7"/>
      <c r="ME123" s="7"/>
      <c r="MF123" s="7"/>
      <c r="MG123" s="7"/>
      <c r="MH123" s="7"/>
      <c r="MI123" s="7"/>
      <c r="MJ123" s="7"/>
      <c r="MK123" s="7"/>
      <c r="ML123" s="7"/>
      <c r="MM123" s="7"/>
      <c r="MN123" s="7"/>
      <c r="MO123" s="7"/>
      <c r="MP123" s="7"/>
      <c r="MQ123" s="7"/>
      <c r="MR123" s="7"/>
      <c r="MS123" s="7"/>
      <c r="MT123" s="7"/>
      <c r="MU123" s="7"/>
      <c r="MV123" s="7"/>
      <c r="MW123" s="7"/>
      <c r="MX123" s="7"/>
      <c r="MY123" s="7"/>
      <c r="MZ123" s="7"/>
      <c r="NA123" s="7"/>
      <c r="NB123" s="7"/>
      <c r="NC123" s="7"/>
      <c r="ND123" s="7"/>
      <c r="NE123" s="7"/>
      <c r="NF123" s="7"/>
      <c r="NG123" s="7"/>
      <c r="NH123" s="7"/>
      <c r="NI123" s="7"/>
      <c r="NJ123" s="7"/>
      <c r="NK123" s="7"/>
      <c r="NL123" s="7"/>
      <c r="NM123" s="7"/>
      <c r="NN123" s="7"/>
      <c r="NO123" s="7"/>
      <c r="NP123" s="7"/>
      <c r="NQ123" s="7"/>
      <c r="NR123" s="7"/>
      <c r="NS123" s="7"/>
      <c r="NT123" s="7"/>
      <c r="NU123" s="7"/>
      <c r="NV123" s="7"/>
      <c r="NW123" s="7"/>
      <c r="NX123" s="7"/>
      <c r="NY123" s="7"/>
      <c r="NZ123" s="7"/>
      <c r="OA123" s="7"/>
      <c r="OB123" s="7"/>
      <c r="OC123" s="7"/>
      <c r="OD123" s="7"/>
      <c r="OE123" s="7"/>
      <c r="OF123" s="7"/>
      <c r="OG123" s="7"/>
      <c r="OH123" s="7"/>
      <c r="OI123" s="7"/>
      <c r="OJ123" s="7"/>
      <c r="OK123" s="7"/>
      <c r="OL123" s="7"/>
      <c r="OM123" s="7"/>
      <c r="ON123" s="7"/>
      <c r="OO123" s="7"/>
      <c r="OP123" s="7"/>
      <c r="OQ123" s="7"/>
      <c r="OR123" s="7"/>
      <c r="OS123" s="7"/>
      <c r="OT123" s="7"/>
      <c r="OU123" s="7"/>
      <c r="OV123" s="7"/>
      <c r="OW123" s="7"/>
      <c r="OX123" s="7"/>
      <c r="OY123" s="7"/>
      <c r="OZ123" s="7"/>
      <c r="PA123" s="7"/>
      <c r="PB123" s="7"/>
      <c r="PC123" s="7"/>
      <c r="PD123" s="7"/>
      <c r="PE123" s="7"/>
      <c r="PF123" s="7"/>
      <c r="PG123" s="7"/>
      <c r="PH123" s="7"/>
      <c r="PI123" s="7"/>
      <c r="PJ123" s="7"/>
      <c r="PK123" s="7"/>
      <c r="PL123" s="7"/>
      <c r="PM123" s="7"/>
      <c r="PN123" s="7"/>
      <c r="PO123" s="7"/>
      <c r="PP123" s="7"/>
      <c r="PQ123" s="7"/>
      <c r="PR123" s="7"/>
      <c r="PS123" s="7"/>
      <c r="PT123" s="7"/>
      <c r="PU123" s="7"/>
      <c r="PV123" s="7"/>
      <c r="PW123" s="7"/>
      <c r="PX123" s="7"/>
      <c r="PY123" s="7"/>
      <c r="PZ123" s="7"/>
      <c r="QA123" s="7"/>
      <c r="QB123" s="7"/>
      <c r="QC123" s="7"/>
      <c r="QD123" s="7"/>
      <c r="QE123" s="7"/>
      <c r="QF123" s="7"/>
      <c r="QG123" s="7"/>
      <c r="QH123" s="7"/>
      <c r="QI123" s="7"/>
      <c r="QJ123" s="7"/>
      <c r="QK123" s="7"/>
      <c r="QL123" s="7"/>
      <c r="QM123" s="7"/>
      <c r="QN123" s="7"/>
      <c r="QO123" s="7"/>
      <c r="QP123" s="7"/>
      <c r="QQ123" s="7"/>
      <c r="QR123" s="7"/>
      <c r="QS123" s="7"/>
      <c r="QT123" s="7"/>
      <c r="QU123" s="7"/>
      <c r="QV123" s="7"/>
      <c r="QW123" s="7"/>
      <c r="QX123" s="7"/>
      <c r="QY123" s="7"/>
      <c r="QZ123" s="7"/>
      <c r="RA123" s="7"/>
      <c r="RB123" s="7"/>
      <c r="RC123" s="7"/>
      <c r="RD123" s="7"/>
      <c r="RE123" s="7"/>
      <c r="RF123" s="7"/>
      <c r="RG123" s="7"/>
      <c r="RH123" s="7"/>
      <c r="RI123" s="7"/>
      <c r="RJ123" s="7"/>
      <c r="RK123" s="7"/>
      <c r="RL123" s="7"/>
      <c r="RM123" s="7"/>
      <c r="RN123" s="7"/>
      <c r="RO123" s="7"/>
      <c r="RP123" s="7"/>
      <c r="RQ123" s="7"/>
      <c r="RR123" s="7"/>
      <c r="RS123" s="7"/>
      <c r="RT123" s="7"/>
      <c r="RU123" s="7"/>
      <c r="RV123" s="7"/>
      <c r="RW123" s="7"/>
      <c r="RX123" s="7"/>
      <c r="RY123" s="7"/>
      <c r="RZ123" s="7"/>
      <c r="SA123" s="7"/>
      <c r="SB123" s="7"/>
      <c r="SC123" s="7"/>
      <c r="SD123" s="7"/>
      <c r="SE123" s="7"/>
      <c r="SF123" s="7"/>
      <c r="SG123" s="7"/>
      <c r="SH123" s="7"/>
      <c r="SI123" s="7"/>
      <c r="SJ123" s="7"/>
      <c r="SK123" s="7"/>
      <c r="SL123" s="7"/>
      <c r="SM123" s="7"/>
      <c r="SN123" s="7"/>
      <c r="SO123" s="7"/>
      <c r="SP123" s="7"/>
      <c r="SQ123" s="7"/>
      <c r="SR123" s="7"/>
      <c r="SS123" s="7"/>
      <c r="ST123" s="7"/>
      <c r="SU123" s="7"/>
      <c r="SV123" s="7"/>
      <c r="SW123" s="7"/>
      <c r="SX123" s="7"/>
      <c r="SY123" s="7"/>
      <c r="SZ123" s="7"/>
      <c r="TA123" s="7"/>
      <c r="TB123" s="7"/>
      <c r="TC123" s="7"/>
      <c r="TD123" s="7"/>
      <c r="TE123" s="7"/>
      <c r="TF123" s="7"/>
      <c r="TG123" s="7"/>
      <c r="TH123" s="7"/>
      <c r="TI123" s="7"/>
      <c r="TJ123" s="7"/>
      <c r="TK123" s="7"/>
      <c r="TL123" s="7"/>
      <c r="TM123" s="7"/>
      <c r="TN123" s="7"/>
      <c r="TO123" s="7"/>
      <c r="TP123" s="7"/>
      <c r="TQ123" s="7"/>
      <c r="TR123" s="7"/>
      <c r="TS123" s="7"/>
      <c r="TT123" s="7"/>
      <c r="TU123" s="7"/>
      <c r="TV123" s="7"/>
      <c r="TW123" s="7"/>
      <c r="TX123" s="7"/>
      <c r="TY123" s="7"/>
      <c r="TZ123" s="7"/>
      <c r="UA123" s="7"/>
      <c r="UB123" s="7"/>
      <c r="UC123" s="7"/>
      <c r="UD123" s="7"/>
      <c r="UE123" s="7"/>
      <c r="UF123" s="7"/>
      <c r="UG123" s="7"/>
      <c r="UH123" s="7"/>
      <c r="UI123" s="7"/>
      <c r="UJ123" s="7"/>
      <c r="UK123" s="7"/>
      <c r="UL123" s="7"/>
      <c r="UM123" s="7"/>
      <c r="UN123" s="7"/>
      <c r="UO123" s="7"/>
      <c r="UP123" s="7"/>
      <c r="UQ123" s="7"/>
      <c r="UR123" s="7"/>
      <c r="US123" s="7"/>
      <c r="UT123" s="7"/>
      <c r="UU123" s="7"/>
      <c r="UV123" s="7"/>
      <c r="UW123" s="7"/>
      <c r="UX123" s="7"/>
      <c r="UY123" s="7"/>
      <c r="UZ123" s="7"/>
      <c r="VA123" s="7"/>
      <c r="VB123" s="7"/>
      <c r="VC123" s="7"/>
      <c r="VD123" s="7"/>
      <c r="VE123" s="7"/>
      <c r="VF123" s="7"/>
      <c r="VG123" s="7"/>
      <c r="VH123" s="7"/>
      <c r="VI123" s="7"/>
      <c r="VJ123" s="7"/>
      <c r="VK123" s="7"/>
      <c r="VL123" s="7"/>
      <c r="VM123" s="7"/>
      <c r="VN123" s="7"/>
      <c r="VO123" s="7"/>
      <c r="VP123" s="7"/>
      <c r="VQ123" s="7"/>
      <c r="VR123" s="7"/>
      <c r="VS123" s="7"/>
      <c r="VT123" s="7"/>
      <c r="VU123" s="7"/>
      <c r="VV123" s="7"/>
      <c r="VW123" s="7"/>
      <c r="VX123" s="7"/>
      <c r="VY123" s="7"/>
      <c r="VZ123" s="7"/>
      <c r="WA123" s="7"/>
      <c r="WB123" s="7"/>
      <c r="WC123" s="7"/>
      <c r="WD123" s="7"/>
      <c r="WE123" s="7"/>
      <c r="WF123" s="7"/>
      <c r="WG123" s="7"/>
      <c r="WH123" s="7"/>
      <c r="WI123" s="7"/>
      <c r="WJ123" s="7"/>
      <c r="WK123" s="7"/>
      <c r="WL123" s="7"/>
      <c r="WM123" s="7"/>
      <c r="WN123" s="7"/>
      <c r="WO123" s="7"/>
      <c r="WP123" s="7"/>
      <c r="WQ123" s="7"/>
      <c r="WR123" s="7"/>
      <c r="WS123" s="7"/>
      <c r="WT123" s="7"/>
      <c r="WU123" s="7"/>
      <c r="WV123" s="7"/>
      <c r="WW123" s="7"/>
      <c r="WX123" s="7"/>
      <c r="WY123" s="7"/>
      <c r="WZ123" s="7"/>
      <c r="XA123" s="7"/>
      <c r="XB123" s="7"/>
      <c r="XC123" s="7"/>
      <c r="XD123" s="7"/>
      <c r="XE123" s="7"/>
      <c r="XF123" s="7"/>
      <c r="XG123" s="7"/>
      <c r="XH123" s="7"/>
      <c r="XI123" s="7"/>
      <c r="XJ123" s="7"/>
      <c r="XK123" s="7"/>
      <c r="XL123" s="7"/>
      <c r="XM123" s="7"/>
      <c r="XN123" s="7"/>
      <c r="XO123" s="7"/>
      <c r="XP123" s="7"/>
      <c r="XQ123" s="7"/>
      <c r="XR123" s="7"/>
      <c r="XS123" s="7"/>
      <c r="XT123" s="7"/>
      <c r="XU123" s="7"/>
      <c r="XV123" s="7"/>
      <c r="XW123" s="7"/>
      <c r="XX123" s="7"/>
      <c r="XY123" s="7"/>
      <c r="XZ123" s="7"/>
      <c r="YA123" s="7"/>
      <c r="YB123" s="7"/>
      <c r="YC123" s="7"/>
      <c r="YD123" s="7"/>
      <c r="YE123" s="7"/>
      <c r="YF123" s="7"/>
      <c r="YG123" s="7"/>
      <c r="YH123" s="7"/>
      <c r="YI123" s="7"/>
      <c r="YJ123" s="7"/>
      <c r="YK123" s="7"/>
      <c r="YL123" s="7"/>
      <c r="YM123" s="7"/>
      <c r="YN123" s="7"/>
      <c r="YO123" s="7"/>
      <c r="YP123" s="7"/>
      <c r="YQ123" s="7"/>
      <c r="YR123" s="7"/>
      <c r="YS123" s="7"/>
      <c r="YT123" s="7"/>
      <c r="YU123" s="7"/>
      <c r="YV123" s="7"/>
      <c r="YW123" s="7"/>
      <c r="YX123" s="7"/>
      <c r="YY123" s="7"/>
      <c r="YZ123" s="7"/>
      <c r="ZA123" s="7"/>
      <c r="ZB123" s="7"/>
      <c r="ZC123" s="7"/>
      <c r="ZD123" s="7"/>
      <c r="ZE123" s="7"/>
      <c r="ZF123" s="7"/>
      <c r="ZG123" s="7"/>
      <c r="ZH123" s="7"/>
      <c r="ZI123" s="7"/>
      <c r="ZJ123" s="7"/>
      <c r="ZK123" s="7"/>
      <c r="ZL123" s="7"/>
      <c r="ZM123" s="7"/>
      <c r="ZN123" s="7"/>
      <c r="ZO123" s="7"/>
      <c r="ZP123" s="7"/>
      <c r="ZQ123" s="7"/>
      <c r="ZR123" s="7"/>
      <c r="ZS123" s="7"/>
      <c r="ZT123" s="7"/>
      <c r="ZU123" s="7"/>
      <c r="ZV123" s="7"/>
      <c r="ZW123" s="7"/>
      <c r="ZX123" s="7"/>
      <c r="ZY123" s="7"/>
      <c r="ZZ123" s="7"/>
      <c r="AAA123" s="7"/>
      <c r="AAB123" s="7"/>
      <c r="AAC123" s="7"/>
      <c r="AAD123" s="7"/>
      <c r="AAE123" s="7"/>
      <c r="AAF123" s="7"/>
      <c r="AAG123" s="7"/>
      <c r="AAH123" s="7"/>
      <c r="AAI123" s="7"/>
      <c r="AAJ123" s="7"/>
      <c r="AAK123" s="7"/>
      <c r="AAL123" s="7"/>
      <c r="AAM123" s="7"/>
      <c r="AAN123" s="7"/>
      <c r="AAO123" s="7"/>
      <c r="AAP123" s="7"/>
      <c r="AAQ123" s="7"/>
      <c r="AAR123" s="7"/>
      <c r="AAS123" s="7"/>
      <c r="AAT123" s="7"/>
      <c r="AAU123" s="7"/>
      <c r="AAV123" s="7"/>
      <c r="AAW123" s="7"/>
      <c r="AAX123" s="7"/>
      <c r="AAY123" s="7"/>
      <c r="AAZ123" s="7"/>
      <c r="ABA123" s="7"/>
      <c r="ABB123" s="7"/>
      <c r="ABC123" s="7"/>
      <c r="ABD123" s="7"/>
      <c r="ABE123" s="7"/>
      <c r="ABF123" s="7"/>
      <c r="ABG123" s="7"/>
      <c r="ABH123" s="7"/>
      <c r="ABI123" s="7"/>
      <c r="ABJ123" s="7"/>
      <c r="ABK123" s="7"/>
      <c r="ABL123" s="7"/>
      <c r="ABM123" s="7"/>
      <c r="ABN123" s="7"/>
      <c r="ABO123" s="7"/>
      <c r="ABP123" s="7"/>
      <c r="ABQ123" s="7"/>
      <c r="ABR123" s="7"/>
      <c r="ABS123" s="7"/>
      <c r="ABT123" s="7"/>
      <c r="ABU123" s="7"/>
      <c r="ABV123" s="7"/>
      <c r="ABW123" s="7"/>
      <c r="ABX123" s="7"/>
      <c r="ABY123" s="7"/>
      <c r="ABZ123" s="7"/>
      <c r="ACA123" s="7"/>
      <c r="ACB123" s="7"/>
      <c r="ACC123" s="7"/>
      <c r="ACD123" s="7"/>
      <c r="ACE123" s="7"/>
      <c r="ACF123" s="7"/>
      <c r="ACG123" s="7"/>
      <c r="ACH123" s="7"/>
      <c r="ACI123" s="7"/>
      <c r="ACJ123" s="7"/>
      <c r="ACK123" s="7"/>
      <c r="ACL123" s="7"/>
      <c r="ACM123" s="7"/>
      <c r="ACN123" s="7"/>
      <c r="ACO123" s="7"/>
      <c r="ACP123" s="7"/>
      <c r="ACQ123" s="7"/>
      <c r="ACR123" s="7"/>
      <c r="ACS123" s="7"/>
      <c r="ACT123" s="7"/>
      <c r="ACU123" s="7"/>
      <c r="ACV123" s="7"/>
      <c r="ACW123" s="7"/>
      <c r="ACX123" s="7"/>
      <c r="ACY123" s="7"/>
      <c r="ACZ123" s="7"/>
      <c r="ADA123" s="7"/>
      <c r="ADB123" s="7"/>
      <c r="ADC123" s="7"/>
      <c r="ADD123" s="7"/>
      <c r="ADE123" s="7"/>
      <c r="ADF123" s="7"/>
      <c r="ADG123" s="7"/>
      <c r="ADH123" s="7"/>
      <c r="ADI123" s="7"/>
      <c r="ADJ123" s="7"/>
      <c r="ADK123" s="7"/>
      <c r="ADL123" s="7"/>
      <c r="ADM123" s="7"/>
      <c r="ADN123" s="7"/>
      <c r="ADO123" s="7"/>
      <c r="ADP123" s="7"/>
      <c r="ADQ123" s="7"/>
      <c r="ADR123" s="7"/>
      <c r="ADS123" s="7"/>
      <c r="ADT123" s="7"/>
      <c r="ADU123" s="7"/>
      <c r="ADV123" s="7"/>
      <c r="ADW123" s="7"/>
      <c r="ADX123" s="7"/>
      <c r="ADY123" s="7"/>
      <c r="ADZ123" s="7"/>
      <c r="AEA123" s="7"/>
      <c r="AEB123" s="7"/>
      <c r="AEC123" s="7"/>
      <c r="AED123" s="7"/>
      <c r="AEE123" s="7"/>
      <c r="AEF123" s="7"/>
      <c r="AEG123" s="7"/>
      <c r="AEH123" s="7"/>
      <c r="AEI123" s="7"/>
      <c r="AEJ123" s="7"/>
      <c r="AEK123" s="7"/>
      <c r="AEL123" s="7"/>
      <c r="AEM123" s="7"/>
      <c r="AEN123" s="7"/>
      <c r="AEO123" s="7"/>
      <c r="AEP123" s="7"/>
      <c r="AEQ123" s="7"/>
      <c r="AER123" s="7"/>
      <c r="AES123" s="7"/>
      <c r="AET123" s="7"/>
      <c r="AEU123" s="7"/>
      <c r="AEV123" s="7"/>
      <c r="AEW123" s="7"/>
      <c r="AEX123" s="7"/>
      <c r="AEY123" s="7"/>
      <c r="AEZ123" s="7"/>
      <c r="AFA123" s="7"/>
      <c r="AFB123" s="7"/>
      <c r="AFC123" s="7"/>
      <c r="AFD123" s="7"/>
      <c r="AFE123" s="7"/>
      <c r="AFF123" s="7"/>
      <c r="AFG123" s="7"/>
      <c r="AFH123" s="7"/>
      <c r="AFI123" s="7"/>
      <c r="AFJ123" s="7"/>
      <c r="AFK123" s="7"/>
      <c r="AFL123" s="7"/>
      <c r="AFM123" s="7"/>
      <c r="AFN123" s="7"/>
      <c r="AFO123" s="7"/>
      <c r="AFP123" s="7"/>
      <c r="AFQ123" s="7"/>
      <c r="AFR123" s="7"/>
      <c r="AFS123" s="7"/>
      <c r="AFT123" s="7"/>
      <c r="AFU123" s="7"/>
      <c r="AFV123" s="7"/>
      <c r="AFW123" s="7"/>
      <c r="AFX123" s="7"/>
      <c r="AFY123" s="7"/>
      <c r="AFZ123" s="7"/>
      <c r="AGA123" s="7"/>
      <c r="AGB123" s="7"/>
      <c r="AGC123" s="7"/>
      <c r="AGD123" s="7"/>
      <c r="AGE123" s="7"/>
      <c r="AGF123" s="7"/>
      <c r="AGG123" s="7"/>
      <c r="AGH123" s="7"/>
      <c r="AGI123" s="7"/>
      <c r="AGJ123" s="7"/>
      <c r="AGK123" s="7"/>
      <c r="AGL123" s="7"/>
      <c r="AGM123" s="7"/>
      <c r="AGN123" s="7"/>
      <c r="AGO123" s="7"/>
      <c r="AGP123" s="7"/>
      <c r="AGQ123" s="7"/>
      <c r="AGR123" s="7"/>
      <c r="AGS123" s="7"/>
      <c r="AGT123" s="7"/>
      <c r="AGU123" s="7"/>
      <c r="AGV123" s="7"/>
      <c r="AGW123" s="7"/>
      <c r="AGX123" s="7"/>
      <c r="AGY123" s="7"/>
      <c r="AGZ123" s="7"/>
      <c r="AHA123" s="7"/>
      <c r="AHB123" s="7"/>
      <c r="AHC123" s="7"/>
      <c r="AHD123" s="7"/>
      <c r="AHE123" s="7"/>
      <c r="AHF123" s="7"/>
      <c r="AHG123" s="7"/>
      <c r="AHH123" s="7"/>
      <c r="AHI123" s="7"/>
      <c r="AHJ123" s="7"/>
      <c r="AHK123" s="7"/>
      <c r="AHL123" s="7"/>
      <c r="AHM123" s="7"/>
      <c r="AHN123" s="7"/>
      <c r="AHO123" s="7"/>
      <c r="AHP123" s="7"/>
      <c r="AHQ123" s="7"/>
      <c r="AHR123" s="7"/>
      <c r="AHS123" s="7"/>
      <c r="AHT123" s="7"/>
      <c r="AHU123" s="7"/>
      <c r="AHV123" s="7"/>
      <c r="AHW123" s="7"/>
      <c r="AHX123" s="7"/>
      <c r="AHY123" s="7"/>
      <c r="AHZ123" s="7"/>
      <c r="AIA123" s="7"/>
      <c r="AIB123" s="7"/>
      <c r="AIC123" s="7"/>
      <c r="AID123" s="7"/>
      <c r="AIE123" s="7"/>
      <c r="AIF123" s="7"/>
      <c r="AIG123" s="7"/>
      <c r="AIH123" s="7"/>
      <c r="AII123" s="7"/>
      <c r="AIJ123" s="7"/>
      <c r="AIK123" s="7"/>
      <c r="AIL123" s="7"/>
      <c r="AIM123" s="7"/>
      <c r="AIN123" s="7"/>
      <c r="AIO123" s="7"/>
      <c r="AIP123" s="7"/>
      <c r="AIQ123" s="7"/>
      <c r="AIR123" s="7"/>
      <c r="AIS123" s="7"/>
      <c r="AIT123" s="7"/>
      <c r="AIU123" s="7"/>
      <c r="AIV123" s="7"/>
      <c r="AIW123" s="7"/>
      <c r="AIX123" s="7"/>
      <c r="AIY123" s="7"/>
      <c r="AIZ123" s="7"/>
      <c r="AJA123" s="7"/>
      <c r="AJB123" s="7"/>
      <c r="AJC123" s="7"/>
      <c r="AJD123" s="7"/>
      <c r="AJE123" s="7"/>
      <c r="AJF123" s="7"/>
      <c r="AJG123" s="7"/>
      <c r="AJH123" s="7"/>
      <c r="AJI123" s="7"/>
      <c r="AJJ123" s="7"/>
      <c r="AJK123" s="7"/>
      <c r="AJL123" s="7"/>
      <c r="AJM123" s="7"/>
      <c r="AJN123" s="7"/>
      <c r="AJO123" s="7"/>
      <c r="AJP123" s="7"/>
      <c r="AJQ123" s="7"/>
      <c r="AJR123" s="7"/>
      <c r="AJS123" s="7"/>
      <c r="AJT123" s="7"/>
      <c r="AJU123" s="7"/>
      <c r="AJV123" s="7"/>
      <c r="AJW123" s="7"/>
      <c r="AJX123" s="7"/>
      <c r="AJY123" s="7"/>
      <c r="AJZ123" s="7"/>
      <c r="AKA123" s="7"/>
      <c r="AKB123" s="7"/>
      <c r="AKC123" s="7"/>
      <c r="AKD123" s="7"/>
      <c r="AKE123" s="7"/>
      <c r="AKF123" s="7"/>
      <c r="AKG123" s="7"/>
      <c r="AKH123" s="7"/>
      <c r="AKI123" s="7"/>
      <c r="AKJ123" s="7"/>
      <c r="AKK123" s="7"/>
      <c r="AKL123" s="7"/>
      <c r="AKM123" s="7"/>
      <c r="AKN123" s="7"/>
      <c r="AKO123" s="7"/>
      <c r="AKP123" s="7"/>
      <c r="AKQ123" s="7"/>
      <c r="AKR123" s="7"/>
      <c r="AKS123" s="7"/>
      <c r="AKT123" s="7"/>
      <c r="AKU123" s="7"/>
      <c r="AKV123" s="7"/>
      <c r="AKW123" s="7"/>
      <c r="AKX123" s="7"/>
      <c r="AKY123" s="7"/>
      <c r="AKZ123" s="7"/>
      <c r="ALA123" s="7"/>
      <c r="ALB123" s="7"/>
      <c r="ALC123" s="7"/>
      <c r="ALD123" s="7"/>
      <c r="ALE123" s="7"/>
      <c r="ALF123" s="7"/>
      <c r="ALG123" s="7"/>
      <c r="ALH123" s="7"/>
      <c r="ALI123" s="7"/>
      <c r="ALJ123" s="7"/>
      <c r="ALK123" s="7"/>
      <c r="ALL123" s="7"/>
      <c r="ALM123" s="7"/>
      <c r="ALN123" s="7"/>
      <c r="ALO123" s="7"/>
      <c r="ALP123" s="7"/>
      <c r="ALQ123" s="7"/>
      <c r="ALR123" s="7"/>
      <c r="ALS123" s="7"/>
      <c r="ALT123" s="7"/>
      <c r="ALU123" s="7"/>
      <c r="ALV123" s="7"/>
      <c r="ALW123" s="7"/>
      <c r="ALX123" s="7"/>
      <c r="ALY123" s="7"/>
      <c r="ALZ123" s="7"/>
      <c r="AMA123" s="7"/>
      <c r="AMB123" s="7"/>
      <c r="AMC123" s="7"/>
      <c r="AMD123" s="7"/>
      <c r="AME123" s="7"/>
      <c r="AMF123" s="7"/>
      <c r="AMG123" s="7"/>
      <c r="AMH123" s="7"/>
      <c r="AMI123" s="7"/>
      <c r="AMJ123" s="7"/>
      <c r="AMK123" s="7"/>
      <c r="AML123" s="7"/>
      <c r="AMM123" s="7"/>
      <c r="AMN123" s="7"/>
      <c r="AMO123" s="7"/>
      <c r="AMP123" s="7"/>
      <c r="AMQ123" s="7"/>
      <c r="AMR123" s="7"/>
      <c r="AMS123" s="7"/>
      <c r="AMT123" s="7"/>
      <c r="AMU123" s="7"/>
      <c r="AMV123" s="7"/>
      <c r="AMW123" s="7"/>
      <c r="AMX123" s="7"/>
      <c r="AMY123" s="7"/>
      <c r="AMZ123" s="7"/>
      <c r="ANA123" s="7"/>
      <c r="ANB123" s="7"/>
      <c r="ANC123" s="7"/>
      <c r="AND123" s="7"/>
      <c r="ANE123" s="7"/>
      <c r="ANF123" s="7"/>
      <c r="ANG123" s="7"/>
      <c r="ANH123" s="7"/>
      <c r="ANI123" s="7"/>
      <c r="ANJ123" s="7"/>
      <c r="ANK123" s="7"/>
      <c r="ANL123" s="7"/>
      <c r="ANM123" s="7"/>
      <c r="ANN123" s="7"/>
      <c r="ANO123" s="7"/>
    </row>
    <row r="124" spans="1:1055" x14ac:dyDescent="0.2">
      <c r="A124" s="8"/>
      <c r="B124" s="8"/>
      <c r="C124" s="8"/>
      <c r="D124" s="8"/>
      <c r="E124" s="8"/>
      <c r="F124" s="8"/>
      <c r="G124" s="8"/>
    </row>
    <row r="125" spans="1:1055" x14ac:dyDescent="0.2">
      <c r="C125" s="26"/>
    </row>
    <row r="126" spans="1:1055" x14ac:dyDescent="0.2">
      <c r="B126" s="25"/>
    </row>
  </sheetData>
  <sortState ref="A45:ANO79">
    <sortCondition ref="B45:B79"/>
  </sortState>
  <pageMargins left="0.39370078740157483" right="0.39370078740157483" top="0.19685039370078741" bottom="0.39370078740157483" header="0.19685039370078741" footer="0.19685039370078741"/>
  <pageSetup paperSize="9" scale="75" fitToHeight="2" orientation="portrait" r:id="rId1"/>
  <headerFooter>
    <oddFooter>&amp;L&amp;8Dir: 03/01/06&amp;C&amp;8&amp;F&amp;R&amp;8Printed &amp;D</oddFooter>
  </headerFooter>
  <rowBreaks count="1" manualBreakCount="1">
    <brk id="3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3" customWidth="1"/>
    <col min="2" max="2" width="14.85546875" style="1" customWidth="1"/>
    <col min="3" max="3" width="18.85546875" style="1" customWidth="1"/>
    <col min="4" max="4" width="44.7109375" style="1" customWidth="1"/>
    <col min="5" max="6" width="16.140625" style="1" customWidth="1"/>
    <col min="7" max="7" width="4.5703125" style="10" customWidth="1"/>
    <col min="8" max="8" width="9.140625" style="10"/>
    <col min="9" max="9" width="11.5703125" style="10" bestFit="1" customWidth="1"/>
    <col min="10" max="46" width="9.140625" style="10"/>
  </cols>
  <sheetData>
    <row r="1" spans="1:46" ht="13.5" thickBot="1" x14ac:dyDescent="0.25">
      <c r="A1" s="98"/>
      <c r="B1" s="99"/>
      <c r="C1" s="99"/>
      <c r="D1" s="99"/>
      <c r="E1" s="99"/>
      <c r="F1" s="99"/>
      <c r="G1" s="100"/>
    </row>
    <row r="2" spans="1:46" s="8" customFormat="1" ht="18.75" customHeight="1" thickTop="1" x14ac:dyDescent="0.25">
      <c r="A2" s="101"/>
      <c r="B2" s="90"/>
      <c r="C2" s="91"/>
      <c r="D2" s="96" t="s">
        <v>85</v>
      </c>
      <c r="E2" s="91"/>
      <c r="F2" s="92"/>
      <c r="G2" s="10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18" customFormat="1" ht="20.25" customHeight="1" thickBot="1" x14ac:dyDescent="0.3">
      <c r="A3" s="103"/>
      <c r="B3" s="65" t="s">
        <v>23</v>
      </c>
      <c r="C3" s="66"/>
      <c r="D3" s="95"/>
      <c r="E3" s="67" t="s">
        <v>81</v>
      </c>
      <c r="F3" s="79"/>
      <c r="G3" s="104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6" s="18" customFormat="1" ht="32.25" customHeight="1" thickTop="1" thickBot="1" x14ac:dyDescent="0.3">
      <c r="A4" s="103"/>
      <c r="B4" s="71"/>
      <c r="D4" s="70"/>
      <c r="E4" s="70"/>
      <c r="F4" s="72"/>
      <c r="G4" s="10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</row>
    <row r="5" spans="1:46" s="20" customFormat="1" ht="16.5" customHeight="1" x14ac:dyDescent="0.2">
      <c r="A5" s="105"/>
      <c r="B5" s="41" t="s">
        <v>18</v>
      </c>
      <c r="C5" s="42"/>
      <c r="D5" s="93" t="s">
        <v>19</v>
      </c>
      <c r="E5" s="43"/>
      <c r="F5" s="44"/>
      <c r="G5" s="10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4.25" customHeight="1" x14ac:dyDescent="0.2">
      <c r="A6" s="105"/>
      <c r="B6" s="46" t="s">
        <v>0</v>
      </c>
      <c r="C6" s="97" t="s">
        <v>2</v>
      </c>
      <c r="D6" s="97" t="s">
        <v>12</v>
      </c>
      <c r="E6" s="97" t="s">
        <v>6</v>
      </c>
      <c r="F6" s="47" t="s">
        <v>1</v>
      </c>
      <c r="G6" s="10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74" customFormat="1" x14ac:dyDescent="0.2">
      <c r="A7" s="105"/>
      <c r="B7" s="45"/>
      <c r="C7" s="33" t="s">
        <v>11</v>
      </c>
      <c r="D7" s="34"/>
      <c r="E7" s="35"/>
      <c r="F7" s="81"/>
      <c r="G7" s="108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1:46" s="76" customFormat="1" ht="13.5" customHeight="1" x14ac:dyDescent="0.2">
      <c r="A8" s="105"/>
      <c r="B8" s="45"/>
      <c r="C8" s="33"/>
      <c r="D8" s="34"/>
      <c r="E8" s="35"/>
      <c r="F8" s="81"/>
      <c r="G8" s="109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</row>
    <row r="9" spans="1:46" s="78" customFormat="1" ht="17.25" customHeight="1" x14ac:dyDescent="0.2">
      <c r="A9" s="105"/>
      <c r="B9" s="48"/>
      <c r="C9" s="49"/>
      <c r="D9" s="94" t="s">
        <v>14</v>
      </c>
      <c r="E9" s="50"/>
      <c r="F9" s="51"/>
      <c r="G9" s="110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</row>
    <row r="10" spans="1:46" s="74" customFormat="1" ht="15.75" customHeight="1" x14ac:dyDescent="0.2">
      <c r="A10" s="105"/>
      <c r="B10" s="46" t="s">
        <v>0</v>
      </c>
      <c r="C10" s="97" t="s">
        <v>2</v>
      </c>
      <c r="D10" s="97" t="s">
        <v>12</v>
      </c>
      <c r="E10" s="97" t="s">
        <v>6</v>
      </c>
      <c r="F10" s="47" t="s">
        <v>1</v>
      </c>
      <c r="G10" s="108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</row>
    <row r="11" spans="1:46" s="13" customFormat="1" ht="92.25" customHeight="1" x14ac:dyDescent="0.2">
      <c r="A11" s="111"/>
      <c r="B11" s="143">
        <v>41866</v>
      </c>
      <c r="C11" s="144">
        <v>396.9</v>
      </c>
      <c r="D11" s="147" t="s">
        <v>88</v>
      </c>
      <c r="E11" s="145" t="s">
        <v>86</v>
      </c>
      <c r="F11" s="146" t="s">
        <v>87</v>
      </c>
      <c r="G11" s="112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6" s="76" customFormat="1" ht="13.5" thickBot="1" x14ac:dyDescent="0.25">
      <c r="A12" s="113"/>
      <c r="B12" s="82"/>
      <c r="C12" s="83"/>
      <c r="D12" s="83"/>
      <c r="E12" s="84"/>
      <c r="F12" s="85"/>
      <c r="G12" s="109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</row>
    <row r="13" spans="1:46" ht="25.5" customHeight="1" thickBot="1" x14ac:dyDescent="0.25">
      <c r="A13" s="113"/>
      <c r="B13" s="22"/>
      <c r="C13" s="22"/>
      <c r="D13" s="22"/>
      <c r="E13" s="22"/>
      <c r="F13" s="22"/>
      <c r="G13" s="109"/>
    </row>
    <row r="14" spans="1:46" ht="14.25" customHeight="1" x14ac:dyDescent="0.2">
      <c r="A14" s="113"/>
      <c r="B14" s="41" t="s">
        <v>20</v>
      </c>
      <c r="C14" s="42"/>
      <c r="D14" s="93" t="s">
        <v>19</v>
      </c>
      <c r="E14" s="43"/>
      <c r="F14" s="44"/>
      <c r="G14" s="109"/>
    </row>
    <row r="15" spans="1:46" x14ac:dyDescent="0.2">
      <c r="A15" s="113"/>
      <c r="B15" s="46" t="s">
        <v>0</v>
      </c>
      <c r="C15" s="97" t="s">
        <v>2</v>
      </c>
      <c r="D15" s="97" t="s">
        <v>12</v>
      </c>
      <c r="E15" s="97" t="s">
        <v>6</v>
      </c>
      <c r="F15" s="47" t="s">
        <v>1</v>
      </c>
      <c r="G15" s="109"/>
    </row>
    <row r="16" spans="1:46" x14ac:dyDescent="0.2">
      <c r="A16" s="113"/>
      <c r="B16" s="45"/>
      <c r="C16" s="33" t="s">
        <v>11</v>
      </c>
      <c r="D16" s="34"/>
      <c r="E16" s="35"/>
      <c r="F16" s="81"/>
      <c r="G16" s="109"/>
    </row>
    <row r="17" spans="1:7" x14ac:dyDescent="0.2">
      <c r="A17" s="113"/>
      <c r="B17" s="45"/>
      <c r="C17" s="33"/>
      <c r="D17" s="34"/>
      <c r="E17" s="35"/>
      <c r="F17" s="81"/>
      <c r="G17" s="109"/>
    </row>
    <row r="18" spans="1:7" ht="14.25" customHeight="1" x14ac:dyDescent="0.2">
      <c r="A18" s="113"/>
      <c r="B18" s="48"/>
      <c r="C18" s="49"/>
      <c r="D18" s="94" t="s">
        <v>14</v>
      </c>
      <c r="E18" s="50"/>
      <c r="F18" s="51"/>
      <c r="G18" s="109"/>
    </row>
    <row r="19" spans="1:7" x14ac:dyDescent="0.2">
      <c r="A19" s="113"/>
      <c r="B19" s="46" t="s">
        <v>0</v>
      </c>
      <c r="C19" s="97" t="s">
        <v>2</v>
      </c>
      <c r="D19" s="97"/>
      <c r="E19" s="97" t="s">
        <v>6</v>
      </c>
      <c r="F19" s="47" t="s">
        <v>1</v>
      </c>
      <c r="G19" s="109"/>
    </row>
    <row r="20" spans="1:7" x14ac:dyDescent="0.2">
      <c r="A20" s="113"/>
      <c r="B20" s="45" t="s">
        <v>13</v>
      </c>
      <c r="C20" s="33" t="s">
        <v>11</v>
      </c>
      <c r="D20" s="34"/>
      <c r="E20" s="35"/>
      <c r="F20" s="81" t="s">
        <v>13</v>
      </c>
      <c r="G20" s="109"/>
    </row>
    <row r="21" spans="1:7" ht="13.5" thickBot="1" x14ac:dyDescent="0.25">
      <c r="A21" s="113"/>
      <c r="B21" s="82"/>
      <c r="C21" s="83"/>
      <c r="D21" s="83"/>
      <c r="E21" s="84"/>
      <c r="F21" s="85"/>
      <c r="G21" s="109"/>
    </row>
    <row r="22" spans="1:7" ht="28.5" customHeight="1" thickBot="1" x14ac:dyDescent="0.25">
      <c r="A22" s="113"/>
      <c r="B22" s="22"/>
      <c r="C22" s="22"/>
      <c r="D22" s="22"/>
      <c r="E22" s="80"/>
      <c r="F22" s="22"/>
      <c r="G22" s="109"/>
    </row>
    <row r="23" spans="1:7" ht="15.75" customHeight="1" x14ac:dyDescent="0.2">
      <c r="A23" s="113"/>
      <c r="B23" s="148" t="s">
        <v>10</v>
      </c>
      <c r="C23" s="149"/>
      <c r="D23" s="149"/>
      <c r="E23" s="149"/>
      <c r="F23" s="150"/>
      <c r="G23" s="109"/>
    </row>
    <row r="24" spans="1:7" ht="25.5" x14ac:dyDescent="0.2">
      <c r="A24" s="113"/>
      <c r="B24" s="46" t="s">
        <v>0</v>
      </c>
      <c r="C24" s="97" t="s">
        <v>9</v>
      </c>
      <c r="D24" s="97" t="s">
        <v>8</v>
      </c>
      <c r="E24" s="151" t="s">
        <v>7</v>
      </c>
      <c r="F24" s="152"/>
      <c r="G24" s="107"/>
    </row>
    <row r="25" spans="1:7" x14ac:dyDescent="0.2">
      <c r="A25" s="113"/>
      <c r="B25" s="45"/>
      <c r="C25" s="33" t="s">
        <v>11</v>
      </c>
      <c r="D25" s="34"/>
      <c r="E25" s="35"/>
      <c r="F25" s="81"/>
      <c r="G25" s="114"/>
    </row>
    <row r="26" spans="1:7" ht="13.5" thickBot="1" x14ac:dyDescent="0.25">
      <c r="A26" s="113"/>
      <c r="B26" s="61"/>
      <c r="C26" s="62"/>
      <c r="D26" s="63"/>
      <c r="E26" s="64"/>
      <c r="F26" s="86"/>
      <c r="G26" s="109"/>
    </row>
    <row r="27" spans="1:7" ht="15" thickBot="1" x14ac:dyDescent="0.25">
      <c r="A27" s="115"/>
      <c r="B27" s="116"/>
      <c r="C27" s="117"/>
      <c r="D27" s="118"/>
      <c r="E27" s="119"/>
      <c r="F27" s="119"/>
      <c r="G27" s="120"/>
    </row>
    <row r="28" spans="1:7" x14ac:dyDescent="0.2">
      <c r="B28" s="22"/>
      <c r="C28" s="22"/>
      <c r="D28" s="22"/>
      <c r="E28" s="80"/>
      <c r="F28" s="22"/>
    </row>
  </sheetData>
  <mergeCells count="2">
    <mergeCell ref="B23:F23"/>
    <mergeCell ref="E24:F24"/>
  </mergeCells>
  <pageMargins left="0.39370078740157483" right="0.39370078740157483" top="0.39370078740157483" bottom="0.39370078740157483" header="0.19685039370078741" footer="0.19685039370078741"/>
  <pageSetup paperSize="9" scale="82" orientation="portrait" r:id="rId1"/>
  <headerFooter>
    <oddFooter>&amp;L&amp;8Dir: 03/01/06&amp;C&amp;8&amp;F&amp;R&amp;8Printed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Travel</vt:lpstr>
      <vt:lpstr>Hospitality Gifts  &amp; Other </vt:lpstr>
      <vt:lpstr>'Hospitality Gifts  &amp; Other '!Print_Area</vt:lpstr>
      <vt:lpstr>Travel!Print_Area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Jones</dc:creator>
  <cp:lastModifiedBy>Kevin Jones</cp:lastModifiedBy>
  <cp:lastPrinted>2015-07-14T02:44:23Z</cp:lastPrinted>
  <dcterms:created xsi:type="dcterms:W3CDTF">2010-10-17T20:59:02Z</dcterms:created>
  <dcterms:modified xsi:type="dcterms:W3CDTF">2015-07-14T03:20:47Z</dcterms:modified>
</cp:coreProperties>
</file>