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5480" windowHeight="9315"/>
  </bookViews>
  <sheets>
    <sheet name="Travel" sheetId="1" r:id="rId1"/>
    <sheet name="Hospitality Gifts  &amp; Other " sheetId="2" r:id="rId2"/>
  </sheets>
  <definedNames>
    <definedName name="_xlnm.Print_Area" localSheetId="1">'Hospitality Gifts  &amp; Other '!$A$1:$G$27</definedName>
    <definedName name="_xlnm.Print_Area" localSheetId="0">Travel!$A$1:$H$70</definedName>
    <definedName name="_xlnm.Print_Titles" localSheetId="0">Travel!$49:$49</definedName>
  </definedNames>
  <calcPr calcId="145621"/>
</workbook>
</file>

<file path=xl/calcChain.xml><?xml version="1.0" encoding="utf-8"?>
<calcChain xmlns="http://schemas.openxmlformats.org/spreadsheetml/2006/main">
  <c r="C66" i="1" l="1"/>
  <c r="C64" i="1"/>
  <c r="C63" i="1"/>
  <c r="C61" i="1" l="1"/>
  <c r="C62" i="1"/>
  <c r="C23" i="1" l="1"/>
  <c r="C24" i="1"/>
  <c r="C22" i="1"/>
  <c r="C19" i="1"/>
  <c r="C18" i="1"/>
  <c r="C16" i="1" l="1"/>
  <c r="C25" i="1" s="1"/>
  <c r="C29" i="1"/>
  <c r="C36" i="1" l="1"/>
  <c r="C28" i="1"/>
  <c r="C37" i="1" s="1"/>
  <c r="C60" i="1"/>
  <c r="C59" i="1"/>
  <c r="C57" i="1"/>
  <c r="C55" i="1"/>
  <c r="C54" i="1"/>
  <c r="C58" i="1"/>
  <c r="C56" i="1"/>
  <c r="C53" i="1" l="1"/>
  <c r="C52" i="1"/>
  <c r="C51" i="1"/>
  <c r="C12" i="1"/>
  <c r="C13" i="1"/>
  <c r="C14" i="1" l="1"/>
  <c r="C39" i="1" s="1"/>
  <c r="D44" i="1"/>
  <c r="C68" i="1"/>
  <c r="D3" i="2" l="1"/>
</calcChain>
</file>

<file path=xl/sharedStrings.xml><?xml version="1.0" encoding="utf-8"?>
<sst xmlns="http://schemas.openxmlformats.org/spreadsheetml/2006/main" count="194" uniqueCount="70">
  <si>
    <t>Date</t>
  </si>
  <si>
    <t>Location/s</t>
  </si>
  <si>
    <t>Amount (NZ$)</t>
  </si>
  <si>
    <t>International Travel</t>
  </si>
  <si>
    <t>Credit Card expenses</t>
  </si>
  <si>
    <t>Domestic Travel</t>
  </si>
  <si>
    <t>Nature</t>
  </si>
  <si>
    <t>Description</t>
  </si>
  <si>
    <t xml:space="preserve">Offered by </t>
  </si>
  <si>
    <t>Estimated value (NZ$)</t>
  </si>
  <si>
    <t>Gifts &amp; Hospitality accepted (over $100 in estimated value)</t>
  </si>
  <si>
    <t>Nil</t>
  </si>
  <si>
    <t xml:space="preserve">Purpose </t>
  </si>
  <si>
    <t xml:space="preserve"> </t>
  </si>
  <si>
    <t>Non-Credit Card expenses</t>
  </si>
  <si>
    <t>Taxi Fare</t>
  </si>
  <si>
    <t>Wellington</t>
  </si>
  <si>
    <t xml:space="preserve">Hospitality provided </t>
  </si>
  <si>
    <t>Credit Card Expenses</t>
  </si>
  <si>
    <t>Other Expenses</t>
  </si>
  <si>
    <t>Int Air Travel</t>
  </si>
  <si>
    <t>Incidentals</t>
  </si>
  <si>
    <t>Name of CE:    Robert Peden</t>
  </si>
  <si>
    <t>Name of organisation:</t>
  </si>
  <si>
    <t xml:space="preserve"> Electoral Commission</t>
  </si>
  <si>
    <t>Meals</t>
  </si>
  <si>
    <t>Total domestic travel expenses for the period (GST Excl)</t>
  </si>
  <si>
    <t>Total International travel expenses for the period (GST Excl)</t>
  </si>
  <si>
    <t xml:space="preserve">Domestic Travel </t>
  </si>
  <si>
    <t xml:space="preserve">International Travel </t>
  </si>
  <si>
    <t>UK</t>
  </si>
  <si>
    <t>Travel Date</t>
  </si>
  <si>
    <t>12 Month Period: 1 July 2015  - 30 June 2016</t>
  </si>
  <si>
    <t>Attendance at the PIANZEA meeting in Brisbane - 2 July 2015</t>
  </si>
  <si>
    <t>Australia</t>
  </si>
  <si>
    <t>Participation in the Four Countries (electoral) conference in the UK, Study visit of Voter Participation in Denmark - 20 July to 15 August 2015</t>
  </si>
  <si>
    <t>Taxi to Wellington airport</t>
  </si>
  <si>
    <t>Taxi from Wellington airport</t>
  </si>
  <si>
    <t>Attendance at SocCon Conference</t>
  </si>
  <si>
    <t>Air Fares</t>
  </si>
  <si>
    <t>Visit Auckland Registrar of Electors</t>
  </si>
  <si>
    <t>Auckland</t>
  </si>
  <si>
    <t>Visit Christchurch Registrar of Electors</t>
  </si>
  <si>
    <t>Christchurch</t>
  </si>
  <si>
    <t>Hobart Salamanca Hotel</t>
  </si>
  <si>
    <t>Accomodation</t>
  </si>
  <si>
    <t>Taxi to Airport</t>
  </si>
  <si>
    <t>Hobart</t>
  </si>
  <si>
    <t>Lunch and Breakfast</t>
  </si>
  <si>
    <t>Airport to Hotel</t>
  </si>
  <si>
    <t>Hotel to Airport</t>
  </si>
  <si>
    <t>Event Dinner</t>
  </si>
  <si>
    <t>Contribution to retiring gift for two Australian Commissioners</t>
  </si>
  <si>
    <t>London</t>
  </si>
  <si>
    <t>8 nights at the Hoxton Hotel</t>
  </si>
  <si>
    <t>5 nights at the Scandic Copenhagen Hotel</t>
  </si>
  <si>
    <t>Lunches &amp; dinners</t>
  </si>
  <si>
    <t>Taxi</t>
  </si>
  <si>
    <t>Travel in and around the City</t>
  </si>
  <si>
    <t>Laundry/Other</t>
  </si>
  <si>
    <t>Copenhagen</t>
  </si>
  <si>
    <t>Total for Trip</t>
  </si>
  <si>
    <t>Attendance at a meeting of ECANZ (Electoral Commissions of New Zealand and Australia) in Hobart - 3-5 February 2016</t>
  </si>
  <si>
    <t>City Travel</t>
  </si>
  <si>
    <t>Airfares</t>
  </si>
  <si>
    <t>Northern Regional Seminars - Enrolment Services</t>
  </si>
  <si>
    <t>Travel to Wellington airport for flight</t>
  </si>
  <si>
    <t>Travel from Wellington airport</t>
  </si>
  <si>
    <t>Travel to Auckland airport for return flight</t>
  </si>
  <si>
    <t xml:space="preserve">Travel to attend an Institute of Directors course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</si>
</sst>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00B0F0"/>
      <name val="Symbol"/>
      <family val="1"/>
      <charset val="2"/>
    </font>
    <font>
      <b/>
      <i/>
      <sz val="14"/>
      <color theme="1"/>
      <name val="Arial"/>
      <family val="2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0" xfId="0" applyFill="1"/>
    <xf numFmtId="0" fontId="1" fillId="0" borderId="0" xfId="0" applyFont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 indent="2"/>
    </xf>
    <xf numFmtId="15" fontId="1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5" fontId="1" fillId="0" borderId="4" xfId="0" applyNumberFormat="1" applyFont="1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15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2" xfId="0" applyFont="1" applyFill="1" applyBorder="1" applyAlignment="1">
      <alignment horizontal="justify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5" fontId="1" fillId="0" borderId="6" xfId="0" applyNumberFormat="1" applyFont="1" applyFill="1" applyBorder="1" applyAlignment="1">
      <alignment horizontal="left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24" xfId="0" applyFont="1" applyBorder="1" applyAlignment="1"/>
    <xf numFmtId="0" fontId="1" fillId="0" borderId="25" xfId="0" applyFont="1" applyBorder="1" applyAlignment="1">
      <alignment wrapText="1"/>
    </xf>
    <xf numFmtId="0" fontId="1" fillId="0" borderId="25" xfId="0" applyFont="1" applyFill="1" applyBorder="1" applyAlignment="1"/>
    <xf numFmtId="0" fontId="1" fillId="0" borderId="25" xfId="0" applyFont="1" applyFill="1" applyBorder="1" applyAlignment="1">
      <alignment wrapText="1"/>
    </xf>
    <xf numFmtId="0" fontId="1" fillId="0" borderId="26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/>
    <xf numFmtId="0" fontId="6" fillId="2" borderId="0" xfId="0" applyFont="1" applyFill="1" applyBorder="1"/>
    <xf numFmtId="0" fontId="1" fillId="0" borderId="26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5" fillId="0" borderId="13" xfId="0" applyFont="1" applyFill="1" applyBorder="1" applyAlignment="1">
      <alignment horizontal="left" vertical="center"/>
    </xf>
    <xf numFmtId="0" fontId="4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7" fillId="0" borderId="10" xfId="0" applyFont="1" applyFill="1" applyBorder="1" applyAlignment="1"/>
    <xf numFmtId="0" fontId="7" fillId="0" borderId="13" xfId="0" applyFont="1" applyFill="1" applyBorder="1" applyAlignment="1">
      <alignment wrapText="1"/>
    </xf>
    <xf numFmtId="0" fontId="3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9" xfId="0" applyFill="1" applyBorder="1"/>
    <xf numFmtId="0" fontId="0" fillId="0" borderId="30" xfId="0" applyBorder="1" applyAlignment="1">
      <alignment wrapText="1"/>
    </xf>
    <xf numFmtId="0" fontId="0" fillId="0" borderId="31" xfId="0" applyFill="1" applyBorder="1" applyAlignment="1"/>
    <xf numFmtId="0" fontId="1" fillId="0" borderId="30" xfId="0" applyFont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5" fillId="0" borderId="31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31" xfId="0" applyFill="1" applyBorder="1"/>
    <xf numFmtId="0" fontId="6" fillId="0" borderId="31" xfId="0" applyFont="1" applyFill="1" applyBorder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/>
    <xf numFmtId="164" fontId="0" fillId="0" borderId="31" xfId="0" applyNumberFormat="1" applyFill="1" applyBorder="1" applyAlignment="1">
      <alignment horizontal="center" vertical="center" wrapText="1"/>
    </xf>
    <xf numFmtId="0" fontId="0" fillId="0" borderId="32" xfId="0" applyBorder="1"/>
    <xf numFmtId="0" fontId="5" fillId="0" borderId="33" xfId="0" applyFont="1" applyFill="1" applyBorder="1" applyAlignment="1">
      <alignment horizontal="justify" wrapText="1"/>
    </xf>
    <xf numFmtId="164" fontId="1" fillId="0" borderId="33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wrapText="1"/>
    </xf>
    <xf numFmtId="0" fontId="0" fillId="0" borderId="34" xfId="0" applyFill="1" applyBorder="1"/>
    <xf numFmtId="0" fontId="1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15" xfId="0" applyFont="1" applyFill="1" applyBorder="1" applyAlignment="1"/>
    <xf numFmtId="0" fontId="9" fillId="0" borderId="16" xfId="0" applyFont="1" applyFill="1" applyBorder="1" applyAlignment="1"/>
    <xf numFmtId="0" fontId="9" fillId="0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 wrapText="1" indent="2"/>
    </xf>
    <xf numFmtId="164" fontId="1" fillId="0" borderId="2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35" xfId="0" applyFont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O72"/>
  <sheetViews>
    <sheetView showGridLines="0" tabSelected="1" topLeftCell="A37" zoomScaleNormal="100" workbookViewId="0">
      <selection activeCell="J22" sqref="J22"/>
    </sheetView>
  </sheetViews>
  <sheetFormatPr defaultRowHeight="12.75" x14ac:dyDescent="0.2"/>
  <cols>
    <col min="1" max="1" width="2.5703125" style="1" customWidth="1"/>
    <col min="2" max="2" width="13.5703125" style="1" customWidth="1"/>
    <col min="3" max="3" width="18.85546875" style="1" customWidth="1"/>
    <col min="4" max="4" width="61.140625" style="1" customWidth="1"/>
    <col min="5" max="5" width="19.28515625" style="1" customWidth="1"/>
    <col min="6" max="6" width="11.7109375" style="1" customWidth="1"/>
    <col min="7" max="7" width="3.7109375" style="1" customWidth="1"/>
    <col min="8" max="8" width="2.5703125" style="22" customWidth="1"/>
    <col min="9" max="9" width="11.5703125" style="22" bestFit="1" customWidth="1"/>
    <col min="10" max="41" width="9.140625" style="22"/>
    <col min="42" max="1055" width="9.140625" style="8"/>
    <col min="1056" max="16384" width="9.140625" style="1"/>
  </cols>
  <sheetData>
    <row r="1" spans="1:1055" ht="13.5" thickBot="1" x14ac:dyDescent="0.25">
      <c r="A1" s="8"/>
      <c r="B1" s="8"/>
      <c r="C1" s="8"/>
      <c r="D1" s="8"/>
      <c r="E1" s="8"/>
      <c r="F1" s="8"/>
      <c r="G1" s="8"/>
    </row>
    <row r="2" spans="1:1055" s="3" customFormat="1" ht="16.5" customHeight="1" thickTop="1" x14ac:dyDescent="0.25">
      <c r="A2" s="18"/>
      <c r="B2" s="88" t="s">
        <v>23</v>
      </c>
      <c r="C2" s="89"/>
      <c r="D2" s="94" t="s">
        <v>24</v>
      </c>
      <c r="E2" s="89"/>
      <c r="F2" s="89"/>
      <c r="G2" s="9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</row>
    <row r="3" spans="1:1055" s="2" customFormat="1" ht="15.75" customHeight="1" thickBot="1" x14ac:dyDescent="0.3">
      <c r="A3" s="18"/>
      <c r="B3" s="63" t="s">
        <v>22</v>
      </c>
      <c r="C3" s="64"/>
      <c r="D3" s="93" t="s">
        <v>32</v>
      </c>
      <c r="E3" s="65"/>
      <c r="F3" s="66"/>
      <c r="G3" s="6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</row>
    <row r="4" spans="1:1055" s="27" customFormat="1" ht="24" customHeight="1" thickTop="1" thickBot="1" x14ac:dyDescent="0.35">
      <c r="A4" s="18"/>
      <c r="B4" s="142"/>
      <c r="C4" s="143"/>
      <c r="D4" s="143"/>
      <c r="E4" s="143"/>
      <c r="F4" s="143"/>
      <c r="G4" s="14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</row>
    <row r="5" spans="1:1055" s="14" customFormat="1" ht="18.75" customHeight="1" x14ac:dyDescent="0.3">
      <c r="A5" s="11"/>
      <c r="B5" s="132" t="s">
        <v>3</v>
      </c>
      <c r="C5" s="133"/>
      <c r="D5" s="134" t="s">
        <v>4</v>
      </c>
      <c r="E5" s="54"/>
      <c r="F5" s="54"/>
      <c r="G5" s="55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</row>
    <row r="6" spans="1:1055" s="4" customFormat="1" x14ac:dyDescent="0.2">
      <c r="A6" s="11"/>
      <c r="B6" s="56" t="s">
        <v>0</v>
      </c>
      <c r="C6" s="57" t="s">
        <v>2</v>
      </c>
      <c r="D6" s="57" t="s">
        <v>12</v>
      </c>
      <c r="E6" s="57" t="s">
        <v>6</v>
      </c>
      <c r="F6" s="57" t="s">
        <v>1</v>
      </c>
      <c r="G6" s="58"/>
      <c r="H6" s="119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</row>
    <row r="7" spans="1:1055" s="11" customFormat="1" x14ac:dyDescent="0.2">
      <c r="B7" s="43"/>
      <c r="C7" s="31" t="s">
        <v>11</v>
      </c>
      <c r="D7" s="32"/>
      <c r="E7" s="33"/>
      <c r="F7" s="33"/>
      <c r="G7" s="45"/>
      <c r="H7" s="119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1055" s="14" customFormat="1" ht="20.25" customHeight="1" x14ac:dyDescent="0.3">
      <c r="A8" s="11"/>
      <c r="B8" s="128" t="s">
        <v>29</v>
      </c>
      <c r="C8" s="129"/>
      <c r="D8" s="130" t="s">
        <v>14</v>
      </c>
      <c r="E8" s="48"/>
      <c r="F8" s="48"/>
      <c r="G8" s="4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</row>
    <row r="9" spans="1:1055" s="4" customFormat="1" ht="15" x14ac:dyDescent="0.2">
      <c r="A9" s="11"/>
      <c r="B9" s="44" t="s">
        <v>31</v>
      </c>
      <c r="C9" s="119" t="s">
        <v>2</v>
      </c>
      <c r="D9" s="119" t="s">
        <v>12</v>
      </c>
      <c r="E9" s="119" t="s">
        <v>6</v>
      </c>
      <c r="F9" s="119" t="s">
        <v>1</v>
      </c>
      <c r="G9" s="45"/>
      <c r="H9" s="119"/>
      <c r="I9" s="8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</row>
    <row r="10" spans="1:1055" s="11" customFormat="1" ht="9.75" customHeight="1" x14ac:dyDescent="0.2">
      <c r="B10" s="44"/>
      <c r="C10" s="136"/>
      <c r="D10" s="136"/>
      <c r="E10" s="136"/>
      <c r="F10" s="136"/>
      <c r="G10" s="45"/>
      <c r="H10" s="136"/>
      <c r="I10" s="8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</row>
    <row r="11" spans="1:1055" s="5" customFormat="1" x14ac:dyDescent="0.2">
      <c r="A11" s="11"/>
      <c r="B11" s="43">
        <v>42187</v>
      </c>
      <c r="C11" s="31">
        <v>729.18</v>
      </c>
      <c r="D11" s="85" t="s">
        <v>33</v>
      </c>
      <c r="E11" s="33" t="s">
        <v>20</v>
      </c>
      <c r="F11" s="33" t="s">
        <v>34</v>
      </c>
      <c r="G11" s="35"/>
      <c r="H11" s="2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1055" s="5" customFormat="1" x14ac:dyDescent="0.2">
      <c r="A12" s="11"/>
      <c r="B12" s="34">
        <v>42187</v>
      </c>
      <c r="C12" s="28">
        <f>18.96*1.1</f>
        <v>20.856000000000002</v>
      </c>
      <c r="D12" s="29" t="s">
        <v>36</v>
      </c>
      <c r="E12" s="21" t="s">
        <v>15</v>
      </c>
      <c r="F12" s="21"/>
      <c r="G12" s="35"/>
      <c r="H12" s="21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1055" s="5" customFormat="1" ht="13.5" thickBot="1" x14ac:dyDescent="0.25">
      <c r="A13" s="11"/>
      <c r="B13" s="34">
        <v>42188</v>
      </c>
      <c r="C13" s="28">
        <f>23.65*1.1</f>
        <v>26.015000000000001</v>
      </c>
      <c r="D13" s="29" t="s">
        <v>37</v>
      </c>
      <c r="E13" s="21" t="s">
        <v>15</v>
      </c>
      <c r="F13" s="21"/>
      <c r="G13" s="35"/>
      <c r="H13" s="2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1055" s="5" customFormat="1" x14ac:dyDescent="0.2">
      <c r="A14" s="11"/>
      <c r="B14" s="34"/>
      <c r="C14" s="138">
        <f>SUM(C11:C13)</f>
        <v>776.05099999999993</v>
      </c>
      <c r="D14" s="139" t="s">
        <v>61</v>
      </c>
      <c r="E14" s="21"/>
      <c r="F14" s="21"/>
      <c r="G14" s="35"/>
      <c r="H14" s="21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1055" s="11" customFormat="1" ht="7.5" customHeight="1" x14ac:dyDescent="0.2">
      <c r="B15" s="44"/>
      <c r="C15" s="135"/>
      <c r="D15" s="135"/>
      <c r="E15" s="135"/>
      <c r="F15" s="135"/>
      <c r="G15" s="45"/>
      <c r="H15" s="135"/>
      <c r="I15" s="86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</row>
    <row r="16" spans="1:1055" s="5" customFormat="1" ht="38.25" x14ac:dyDescent="0.2">
      <c r="A16" s="11"/>
      <c r="B16" s="43">
        <v>42205</v>
      </c>
      <c r="C16" s="31">
        <f>4425.72+629.6+177.5</f>
        <v>5232.8200000000006</v>
      </c>
      <c r="D16" s="85" t="s">
        <v>35</v>
      </c>
      <c r="E16" s="33" t="s">
        <v>20</v>
      </c>
      <c r="F16" s="33" t="s">
        <v>30</v>
      </c>
      <c r="G16" s="35"/>
      <c r="H16" s="21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s="5" customFormat="1" x14ac:dyDescent="0.2">
      <c r="A17" s="11"/>
      <c r="B17" s="34">
        <v>42210</v>
      </c>
      <c r="C17" s="28">
        <v>3142.57</v>
      </c>
      <c r="D17" s="29" t="s">
        <v>54</v>
      </c>
      <c r="E17" s="21" t="s">
        <v>45</v>
      </c>
      <c r="F17" s="21" t="s">
        <v>53</v>
      </c>
      <c r="G17" s="35"/>
      <c r="H17" s="21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s="5" customFormat="1" x14ac:dyDescent="0.2">
      <c r="A18" s="11"/>
      <c r="B18" s="34"/>
      <c r="C18" s="28">
        <f>57.6+31.46+108.1</f>
        <v>197.16</v>
      </c>
      <c r="D18" s="29" t="s">
        <v>58</v>
      </c>
      <c r="E18" s="21" t="s">
        <v>57</v>
      </c>
      <c r="F18" s="21" t="s">
        <v>53</v>
      </c>
      <c r="G18" s="35"/>
      <c r="H18" s="21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s="5" customFormat="1" x14ac:dyDescent="0.2">
      <c r="A19" s="11"/>
      <c r="B19" s="34"/>
      <c r="C19" s="28">
        <f>28.8+29.04+33.88+14.04+24.68+13.07+52.03</f>
        <v>195.54</v>
      </c>
      <c r="D19" s="29" t="s">
        <v>56</v>
      </c>
      <c r="E19" s="21" t="s">
        <v>25</v>
      </c>
      <c r="F19" s="21" t="s">
        <v>53</v>
      </c>
      <c r="G19" s="35"/>
      <c r="H19" s="21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s="5" customFormat="1" x14ac:dyDescent="0.2">
      <c r="A20" s="11"/>
      <c r="B20" s="34"/>
      <c r="C20" s="28">
        <v>29.04</v>
      </c>
      <c r="D20" s="29" t="s">
        <v>59</v>
      </c>
      <c r="E20" s="21" t="s">
        <v>21</v>
      </c>
      <c r="F20" s="21" t="s">
        <v>53</v>
      </c>
      <c r="G20" s="35"/>
      <c r="H20" s="21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s="5" customFormat="1" x14ac:dyDescent="0.2">
      <c r="A21" s="11"/>
      <c r="B21" s="34">
        <v>42224</v>
      </c>
      <c r="C21" s="28">
        <v>1649.1</v>
      </c>
      <c r="D21" s="29" t="s">
        <v>55</v>
      </c>
      <c r="E21" s="21" t="s">
        <v>45</v>
      </c>
      <c r="F21" s="21" t="s">
        <v>60</v>
      </c>
      <c r="G21" s="35"/>
      <c r="H21" s="21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s="5" customFormat="1" x14ac:dyDescent="0.2">
      <c r="A22" s="11"/>
      <c r="B22" s="34"/>
      <c r="C22" s="28">
        <f>64.37+28.31+28.07+46.22+46.71+17.67+28.56+67.52</f>
        <v>327.43</v>
      </c>
      <c r="D22" s="29" t="s">
        <v>58</v>
      </c>
      <c r="E22" s="21" t="s">
        <v>57</v>
      </c>
      <c r="F22" s="21" t="s">
        <v>60</v>
      </c>
      <c r="G22" s="35"/>
      <c r="H22" s="21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s="5" customFormat="1" x14ac:dyDescent="0.2">
      <c r="A23" s="11"/>
      <c r="B23" s="34"/>
      <c r="C23" s="28">
        <f>38.72+22.99+61.47+116.16+43.8+10.89+24.68</f>
        <v>318.70999999999998</v>
      </c>
      <c r="D23" s="29" t="s">
        <v>56</v>
      </c>
      <c r="E23" s="21" t="s">
        <v>25</v>
      </c>
      <c r="F23" s="21" t="s">
        <v>60</v>
      </c>
      <c r="G23" s="35"/>
      <c r="H23" s="21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s="5" customFormat="1" ht="13.5" thickBot="1" x14ac:dyDescent="0.25">
      <c r="A24" s="11"/>
      <c r="B24" s="34"/>
      <c r="C24" s="28">
        <f>11.86+12</f>
        <v>23.86</v>
      </c>
      <c r="D24" s="29" t="s">
        <v>59</v>
      </c>
      <c r="E24" s="21" t="s">
        <v>21</v>
      </c>
      <c r="F24" s="21" t="s">
        <v>60</v>
      </c>
      <c r="G24" s="35"/>
      <c r="H24" s="21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s="5" customFormat="1" x14ac:dyDescent="0.2">
      <c r="A25" s="11"/>
      <c r="B25" s="34"/>
      <c r="C25" s="138">
        <f>SUM(C16:C24)</f>
        <v>11116.230000000003</v>
      </c>
      <c r="D25" s="139" t="s">
        <v>61</v>
      </c>
      <c r="E25" s="21"/>
      <c r="F25" s="21"/>
      <c r="G25" s="35"/>
      <c r="H25" s="21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s="5" customFormat="1" ht="7.5" customHeight="1" x14ac:dyDescent="0.2">
      <c r="A26" s="11"/>
      <c r="B26" s="34"/>
      <c r="C26" s="28"/>
      <c r="D26" s="29"/>
      <c r="E26" s="21"/>
      <c r="F26" s="21"/>
      <c r="G26" s="35"/>
      <c r="H26" s="2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s="5" customFormat="1" ht="25.5" x14ac:dyDescent="0.2">
      <c r="A27" s="11"/>
      <c r="B27" s="43">
        <v>42403</v>
      </c>
      <c r="C27" s="31">
        <v>939.65</v>
      </c>
      <c r="D27" s="85" t="s">
        <v>62</v>
      </c>
      <c r="E27" s="33" t="s">
        <v>20</v>
      </c>
      <c r="F27" s="33" t="s">
        <v>34</v>
      </c>
      <c r="G27" s="35"/>
      <c r="H27" s="21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s="5" customFormat="1" x14ac:dyDescent="0.2">
      <c r="A28" s="11"/>
      <c r="B28" s="34">
        <v>42403</v>
      </c>
      <c r="C28" s="28">
        <f>19.13*1.1</f>
        <v>21.042999999999999</v>
      </c>
      <c r="D28" s="29" t="s">
        <v>36</v>
      </c>
      <c r="E28" s="21" t="s">
        <v>15</v>
      </c>
      <c r="F28" s="21" t="s">
        <v>16</v>
      </c>
      <c r="G28" s="35"/>
      <c r="H28" s="21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</row>
    <row r="29" spans="1:41" s="5" customFormat="1" x14ac:dyDescent="0.2">
      <c r="A29" s="11"/>
      <c r="B29" s="34">
        <v>42403</v>
      </c>
      <c r="C29" s="28">
        <f>19.15+29.95+5.53</f>
        <v>54.629999999999995</v>
      </c>
      <c r="D29" s="29" t="s">
        <v>48</v>
      </c>
      <c r="E29" s="21" t="s">
        <v>25</v>
      </c>
      <c r="F29" s="21" t="s">
        <v>47</v>
      </c>
      <c r="G29" s="35"/>
      <c r="H29" s="21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</row>
    <row r="30" spans="1:41" s="5" customFormat="1" x14ac:dyDescent="0.2">
      <c r="A30" s="11"/>
      <c r="B30" s="34">
        <v>42403</v>
      </c>
      <c r="C30" s="28">
        <v>48.19</v>
      </c>
      <c r="D30" s="29" t="s">
        <v>49</v>
      </c>
      <c r="E30" s="21" t="s">
        <v>15</v>
      </c>
      <c r="F30" s="21" t="s">
        <v>47</v>
      </c>
      <c r="G30" s="35"/>
      <c r="H30" s="21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41" s="5" customFormat="1" x14ac:dyDescent="0.2">
      <c r="A31" s="11"/>
      <c r="B31" s="34">
        <v>42403</v>
      </c>
      <c r="C31" s="28">
        <v>422.52</v>
      </c>
      <c r="D31" s="29" t="s">
        <v>44</v>
      </c>
      <c r="E31" s="21" t="s">
        <v>45</v>
      </c>
      <c r="F31" s="21" t="s">
        <v>47</v>
      </c>
      <c r="G31" s="35"/>
      <c r="H31" s="21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41" s="5" customFormat="1" x14ac:dyDescent="0.2">
      <c r="A32" s="11"/>
      <c r="B32" s="34">
        <v>42404</v>
      </c>
      <c r="C32" s="28">
        <v>99.18</v>
      </c>
      <c r="D32" s="137" t="s">
        <v>51</v>
      </c>
      <c r="E32" s="21" t="s">
        <v>25</v>
      </c>
      <c r="F32" s="21" t="s">
        <v>47</v>
      </c>
      <c r="G32" s="35"/>
      <c r="H32" s="21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1055" s="5" customFormat="1" x14ac:dyDescent="0.2">
      <c r="A33" s="11"/>
      <c r="B33" s="34">
        <v>42405</v>
      </c>
      <c r="C33" s="28">
        <v>38.94</v>
      </c>
      <c r="D33" s="29" t="s">
        <v>52</v>
      </c>
      <c r="E33" s="21" t="s">
        <v>21</v>
      </c>
      <c r="F33" s="21" t="s">
        <v>47</v>
      </c>
      <c r="G33" s="35"/>
      <c r="H33" s="21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1055" s="5" customFormat="1" x14ac:dyDescent="0.2">
      <c r="A34" s="11"/>
      <c r="B34" s="34">
        <v>42405</v>
      </c>
      <c r="C34" s="28">
        <v>49.64</v>
      </c>
      <c r="D34" s="29" t="s">
        <v>50</v>
      </c>
      <c r="E34" s="21" t="s">
        <v>15</v>
      </c>
      <c r="F34" s="21" t="s">
        <v>47</v>
      </c>
      <c r="G34" s="35"/>
      <c r="H34" s="21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1055" s="5" customFormat="1" x14ac:dyDescent="0.2">
      <c r="A35" s="11"/>
      <c r="B35" s="34">
        <v>42405</v>
      </c>
      <c r="C35" s="28">
        <v>15.54</v>
      </c>
      <c r="D35" s="29" t="s">
        <v>21</v>
      </c>
      <c r="E35" s="21" t="s">
        <v>21</v>
      </c>
      <c r="F35" s="21" t="s">
        <v>47</v>
      </c>
      <c r="G35" s="35"/>
      <c r="H35" s="21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1055" s="5" customFormat="1" ht="13.5" thickBot="1" x14ac:dyDescent="0.25">
      <c r="A36" s="11"/>
      <c r="B36" s="34">
        <v>42405</v>
      </c>
      <c r="C36" s="28">
        <f>25.57*1.1</f>
        <v>28.127000000000002</v>
      </c>
      <c r="D36" s="29" t="s">
        <v>37</v>
      </c>
      <c r="E36" s="21" t="s">
        <v>15</v>
      </c>
      <c r="F36" s="21" t="s">
        <v>16</v>
      </c>
      <c r="G36" s="35"/>
      <c r="H36" s="21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1055" s="5" customFormat="1" x14ac:dyDescent="0.2">
      <c r="A37" s="11"/>
      <c r="B37" s="34"/>
      <c r="C37" s="138">
        <f>SUM(C27:C36)</f>
        <v>1717.46</v>
      </c>
      <c r="D37" s="139" t="s">
        <v>61</v>
      </c>
      <c r="E37" s="21"/>
      <c r="F37" s="21"/>
      <c r="G37" s="35"/>
      <c r="H37" s="21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1055" s="5" customFormat="1" ht="6.75" customHeight="1" x14ac:dyDescent="0.2">
      <c r="A38" s="7"/>
      <c r="B38" s="34"/>
      <c r="C38" s="28"/>
      <c r="D38" s="29"/>
      <c r="E38" s="21"/>
      <c r="F38" s="33"/>
      <c r="G38" s="35"/>
      <c r="H38" s="21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1055" s="12" customFormat="1" ht="15.75" customHeight="1" x14ac:dyDescent="0.2">
      <c r="A39" s="11"/>
      <c r="B39" s="50"/>
      <c r="C39" s="51">
        <f>C14+C25+C37</f>
        <v>13609.741000000002</v>
      </c>
      <c r="D39" s="87" t="s">
        <v>27</v>
      </c>
      <c r="E39" s="52"/>
      <c r="F39" s="52"/>
      <c r="G39" s="5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  <c r="AMG39" s="23"/>
      <c r="AMH39" s="23"/>
      <c r="AMI39" s="23"/>
      <c r="AMJ39" s="23"/>
      <c r="AMK39" s="23"/>
      <c r="AML39" s="23"/>
      <c r="AMM39" s="23"/>
      <c r="AMN39" s="23"/>
      <c r="AMO39" s="23"/>
      <c r="AMP39" s="23"/>
      <c r="AMQ39" s="23"/>
      <c r="AMR39" s="23"/>
      <c r="AMS39" s="23"/>
      <c r="AMT39" s="23"/>
      <c r="AMU39" s="23"/>
      <c r="AMV39" s="23"/>
      <c r="AMW39" s="23"/>
      <c r="AMX39" s="23"/>
      <c r="AMY39" s="23"/>
      <c r="AMZ39" s="23"/>
      <c r="ANA39" s="23"/>
      <c r="ANB39" s="23"/>
      <c r="ANC39" s="23"/>
      <c r="AND39" s="23"/>
      <c r="ANE39" s="23"/>
      <c r="ANF39" s="23"/>
      <c r="ANG39" s="23"/>
      <c r="ANH39" s="23"/>
      <c r="ANI39" s="23"/>
      <c r="ANJ39" s="23"/>
      <c r="ANK39" s="23"/>
      <c r="ANL39" s="23"/>
      <c r="ANM39" s="23"/>
      <c r="ANN39" s="23"/>
      <c r="ANO39" s="23"/>
    </row>
    <row r="40" spans="1:1055" s="5" customFormat="1" ht="6" customHeight="1" thickBot="1" x14ac:dyDescent="0.25">
      <c r="A40" s="11"/>
      <c r="B40" s="36"/>
      <c r="C40" s="37"/>
      <c r="D40" s="37"/>
      <c r="E40" s="37"/>
      <c r="F40" s="37"/>
      <c r="G40" s="38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</row>
    <row r="41" spans="1:1055" s="11" customFormat="1" ht="15.75" customHeight="1" x14ac:dyDescent="0.2">
      <c r="B41" s="30"/>
      <c r="C41" s="31"/>
      <c r="D41" s="32"/>
      <c r="E41" s="33"/>
      <c r="F41" s="33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</row>
    <row r="42" spans="1:1055" s="11" customFormat="1" ht="15" customHeight="1" thickBot="1" x14ac:dyDescent="0.25">
      <c r="B42" s="30"/>
      <c r="C42" s="31"/>
      <c r="D42" s="32"/>
      <c r="E42" s="33"/>
      <c r="F42" s="33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</row>
    <row r="43" spans="1:1055" s="3" customFormat="1" ht="24" customHeight="1" thickTop="1" x14ac:dyDescent="0.25">
      <c r="A43" s="18"/>
      <c r="B43" s="88" t="s">
        <v>23</v>
      </c>
      <c r="C43" s="89"/>
      <c r="D43" s="94" t="s">
        <v>24</v>
      </c>
      <c r="E43" s="89"/>
      <c r="F43" s="89"/>
      <c r="G43" s="9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</row>
    <row r="44" spans="1:1055" s="27" customFormat="1" ht="21.75" customHeight="1" thickBot="1" x14ac:dyDescent="0.3">
      <c r="A44" s="18"/>
      <c r="B44" s="63" t="s">
        <v>22</v>
      </c>
      <c r="C44" s="64"/>
      <c r="D44" s="93" t="str">
        <f>D3</f>
        <v>12 Month Period: 1 July 2015  - 30 June 2016</v>
      </c>
      <c r="E44" s="65"/>
      <c r="F44" s="66"/>
      <c r="G44" s="6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  <c r="AMK44" s="18"/>
      <c r="AML44" s="18"/>
      <c r="AMM44" s="18"/>
      <c r="AMN44" s="18"/>
      <c r="AMO44" s="18"/>
      <c r="AMP44" s="18"/>
      <c r="AMQ44" s="18"/>
      <c r="AMR44" s="18"/>
      <c r="AMS44" s="18"/>
      <c r="AMT44" s="18"/>
      <c r="AMU44" s="18"/>
      <c r="AMV44" s="18"/>
      <c r="AMW44" s="18"/>
      <c r="AMX44" s="18"/>
      <c r="AMY44" s="18"/>
      <c r="AMZ44" s="18"/>
      <c r="ANA44" s="18"/>
      <c r="ANB44" s="18"/>
      <c r="ANC44" s="18"/>
      <c r="AND44" s="18"/>
      <c r="ANE44" s="18"/>
      <c r="ANF44" s="18"/>
      <c r="ANG44" s="18"/>
      <c r="ANH44" s="18"/>
      <c r="ANI44" s="18"/>
      <c r="ANJ44" s="18"/>
      <c r="ANK44" s="18"/>
      <c r="ANL44" s="18"/>
      <c r="ANM44" s="18"/>
      <c r="ANN44" s="18"/>
      <c r="ANO44" s="18"/>
    </row>
    <row r="45" spans="1:1055" s="5" customFormat="1" ht="12.75" customHeight="1" thickTop="1" thickBot="1" x14ac:dyDescent="0.25">
      <c r="A45" s="11"/>
      <c r="B45" s="30"/>
      <c r="C45" s="31"/>
      <c r="D45" s="32"/>
      <c r="E45" s="33"/>
      <c r="F45" s="33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</row>
    <row r="46" spans="1:1055" s="125" customFormat="1" ht="17.25" customHeight="1" x14ac:dyDescent="0.3">
      <c r="A46" s="120"/>
      <c r="B46" s="126" t="s">
        <v>5</v>
      </c>
      <c r="C46" s="127"/>
      <c r="D46" s="121" t="s">
        <v>4</v>
      </c>
      <c r="E46" s="121"/>
      <c r="F46" s="121"/>
      <c r="G46" s="122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24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  <c r="GL46" s="124"/>
      <c r="GM46" s="124"/>
      <c r="GN46" s="124"/>
      <c r="GO46" s="124"/>
      <c r="GP46" s="124"/>
      <c r="GQ46" s="124"/>
      <c r="GR46" s="124"/>
      <c r="GS46" s="124"/>
      <c r="GT46" s="124"/>
      <c r="GU46" s="124"/>
      <c r="GV46" s="124"/>
      <c r="GW46" s="124"/>
      <c r="GX46" s="124"/>
      <c r="GY46" s="124"/>
      <c r="GZ46" s="124"/>
      <c r="HA46" s="124"/>
      <c r="HB46" s="124"/>
      <c r="HC46" s="124"/>
      <c r="HD46" s="124"/>
      <c r="HE46" s="124"/>
      <c r="HF46" s="124"/>
      <c r="HG46" s="124"/>
      <c r="HH46" s="124"/>
      <c r="HI46" s="124"/>
      <c r="HJ46" s="124"/>
      <c r="HK46" s="124"/>
      <c r="HL46" s="124"/>
      <c r="HM46" s="124"/>
      <c r="HN46" s="124"/>
      <c r="HO46" s="124"/>
      <c r="HP46" s="124"/>
      <c r="HQ46" s="124"/>
      <c r="HR46" s="124"/>
      <c r="HS46" s="124"/>
      <c r="HT46" s="124"/>
      <c r="HU46" s="124"/>
      <c r="HV46" s="124"/>
      <c r="HW46" s="124"/>
      <c r="HX46" s="124"/>
      <c r="HY46" s="124"/>
      <c r="HZ46" s="124"/>
      <c r="IA46" s="124"/>
      <c r="IB46" s="124"/>
      <c r="IC46" s="124"/>
      <c r="ID46" s="124"/>
      <c r="IE46" s="124"/>
      <c r="IF46" s="124"/>
      <c r="IG46" s="124"/>
      <c r="IH46" s="124"/>
      <c r="II46" s="124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  <c r="IU46" s="124"/>
      <c r="IV46" s="124"/>
      <c r="IW46" s="124"/>
      <c r="IX46" s="124"/>
      <c r="IY46" s="124"/>
      <c r="IZ46" s="124"/>
      <c r="JA46" s="124"/>
      <c r="JB46" s="124"/>
      <c r="JC46" s="124"/>
      <c r="JD46" s="124"/>
      <c r="JE46" s="124"/>
      <c r="JF46" s="124"/>
      <c r="JG46" s="124"/>
      <c r="JH46" s="124"/>
      <c r="JI46" s="124"/>
      <c r="JJ46" s="124"/>
      <c r="JK46" s="124"/>
      <c r="JL46" s="124"/>
      <c r="JM46" s="124"/>
      <c r="JN46" s="124"/>
      <c r="JO46" s="124"/>
      <c r="JP46" s="124"/>
      <c r="JQ46" s="124"/>
      <c r="JR46" s="124"/>
      <c r="JS46" s="124"/>
      <c r="JT46" s="124"/>
      <c r="JU46" s="124"/>
      <c r="JV46" s="124"/>
      <c r="JW46" s="124"/>
      <c r="JX46" s="124"/>
      <c r="JY46" s="124"/>
      <c r="JZ46" s="124"/>
      <c r="KA46" s="124"/>
      <c r="KB46" s="124"/>
      <c r="KC46" s="124"/>
      <c r="KD46" s="124"/>
      <c r="KE46" s="124"/>
      <c r="KF46" s="124"/>
      <c r="KG46" s="124"/>
      <c r="KH46" s="124"/>
      <c r="KI46" s="124"/>
      <c r="KJ46" s="124"/>
      <c r="KK46" s="124"/>
      <c r="KL46" s="124"/>
      <c r="KM46" s="124"/>
      <c r="KN46" s="124"/>
      <c r="KO46" s="124"/>
      <c r="KP46" s="124"/>
      <c r="KQ46" s="124"/>
      <c r="KR46" s="124"/>
      <c r="KS46" s="124"/>
      <c r="KT46" s="124"/>
      <c r="KU46" s="124"/>
      <c r="KV46" s="124"/>
      <c r="KW46" s="124"/>
      <c r="KX46" s="124"/>
      <c r="KY46" s="124"/>
      <c r="KZ46" s="124"/>
      <c r="LA46" s="124"/>
      <c r="LB46" s="124"/>
      <c r="LC46" s="124"/>
      <c r="LD46" s="124"/>
      <c r="LE46" s="124"/>
      <c r="LF46" s="124"/>
      <c r="LG46" s="124"/>
      <c r="LH46" s="124"/>
      <c r="LI46" s="124"/>
      <c r="LJ46" s="124"/>
      <c r="LK46" s="124"/>
      <c r="LL46" s="124"/>
      <c r="LM46" s="124"/>
      <c r="LN46" s="124"/>
      <c r="LO46" s="124"/>
      <c r="LP46" s="124"/>
      <c r="LQ46" s="124"/>
      <c r="LR46" s="124"/>
      <c r="LS46" s="124"/>
      <c r="LT46" s="124"/>
      <c r="LU46" s="124"/>
      <c r="LV46" s="124"/>
      <c r="LW46" s="124"/>
      <c r="LX46" s="124"/>
      <c r="LY46" s="124"/>
      <c r="LZ46" s="124"/>
      <c r="MA46" s="124"/>
      <c r="MB46" s="124"/>
      <c r="MC46" s="124"/>
      <c r="MD46" s="124"/>
      <c r="ME46" s="124"/>
      <c r="MF46" s="124"/>
      <c r="MG46" s="124"/>
      <c r="MH46" s="124"/>
      <c r="MI46" s="124"/>
      <c r="MJ46" s="124"/>
      <c r="MK46" s="124"/>
      <c r="ML46" s="124"/>
      <c r="MM46" s="124"/>
      <c r="MN46" s="124"/>
      <c r="MO46" s="124"/>
      <c r="MP46" s="124"/>
      <c r="MQ46" s="124"/>
      <c r="MR46" s="124"/>
      <c r="MS46" s="124"/>
      <c r="MT46" s="124"/>
      <c r="MU46" s="124"/>
      <c r="MV46" s="124"/>
      <c r="MW46" s="124"/>
      <c r="MX46" s="124"/>
      <c r="MY46" s="124"/>
      <c r="MZ46" s="124"/>
      <c r="NA46" s="124"/>
      <c r="NB46" s="124"/>
      <c r="NC46" s="124"/>
      <c r="ND46" s="124"/>
      <c r="NE46" s="124"/>
      <c r="NF46" s="124"/>
      <c r="NG46" s="124"/>
      <c r="NH46" s="124"/>
      <c r="NI46" s="124"/>
      <c r="NJ46" s="124"/>
      <c r="NK46" s="124"/>
      <c r="NL46" s="124"/>
      <c r="NM46" s="124"/>
      <c r="NN46" s="124"/>
      <c r="NO46" s="124"/>
      <c r="NP46" s="124"/>
      <c r="NQ46" s="124"/>
      <c r="NR46" s="124"/>
      <c r="NS46" s="124"/>
      <c r="NT46" s="124"/>
      <c r="NU46" s="124"/>
      <c r="NV46" s="124"/>
      <c r="NW46" s="124"/>
      <c r="NX46" s="124"/>
      <c r="NY46" s="124"/>
      <c r="NZ46" s="124"/>
      <c r="OA46" s="124"/>
      <c r="OB46" s="124"/>
      <c r="OC46" s="124"/>
      <c r="OD46" s="124"/>
      <c r="OE46" s="124"/>
      <c r="OF46" s="124"/>
      <c r="OG46" s="124"/>
      <c r="OH46" s="124"/>
      <c r="OI46" s="124"/>
      <c r="OJ46" s="124"/>
      <c r="OK46" s="124"/>
      <c r="OL46" s="124"/>
      <c r="OM46" s="124"/>
      <c r="ON46" s="124"/>
      <c r="OO46" s="124"/>
      <c r="OP46" s="124"/>
      <c r="OQ46" s="124"/>
      <c r="OR46" s="124"/>
      <c r="OS46" s="124"/>
      <c r="OT46" s="124"/>
      <c r="OU46" s="124"/>
      <c r="OV46" s="124"/>
      <c r="OW46" s="124"/>
      <c r="OX46" s="124"/>
      <c r="OY46" s="124"/>
      <c r="OZ46" s="124"/>
      <c r="PA46" s="124"/>
      <c r="PB46" s="124"/>
      <c r="PC46" s="124"/>
      <c r="PD46" s="124"/>
      <c r="PE46" s="124"/>
      <c r="PF46" s="124"/>
      <c r="PG46" s="124"/>
      <c r="PH46" s="124"/>
      <c r="PI46" s="124"/>
      <c r="PJ46" s="124"/>
      <c r="PK46" s="124"/>
      <c r="PL46" s="124"/>
      <c r="PM46" s="124"/>
      <c r="PN46" s="124"/>
      <c r="PO46" s="124"/>
      <c r="PP46" s="124"/>
      <c r="PQ46" s="124"/>
      <c r="PR46" s="124"/>
      <c r="PS46" s="124"/>
      <c r="PT46" s="124"/>
      <c r="PU46" s="124"/>
      <c r="PV46" s="124"/>
      <c r="PW46" s="124"/>
      <c r="PX46" s="124"/>
      <c r="PY46" s="124"/>
      <c r="PZ46" s="124"/>
      <c r="QA46" s="124"/>
      <c r="QB46" s="124"/>
      <c r="QC46" s="124"/>
      <c r="QD46" s="124"/>
      <c r="QE46" s="124"/>
      <c r="QF46" s="124"/>
      <c r="QG46" s="124"/>
      <c r="QH46" s="124"/>
      <c r="QI46" s="124"/>
      <c r="QJ46" s="124"/>
      <c r="QK46" s="124"/>
      <c r="QL46" s="124"/>
      <c r="QM46" s="124"/>
      <c r="QN46" s="124"/>
      <c r="QO46" s="124"/>
      <c r="QP46" s="124"/>
      <c r="QQ46" s="124"/>
      <c r="QR46" s="124"/>
      <c r="QS46" s="124"/>
      <c r="QT46" s="124"/>
      <c r="QU46" s="124"/>
      <c r="QV46" s="124"/>
      <c r="QW46" s="124"/>
      <c r="QX46" s="124"/>
      <c r="QY46" s="124"/>
      <c r="QZ46" s="124"/>
      <c r="RA46" s="124"/>
      <c r="RB46" s="124"/>
      <c r="RC46" s="124"/>
      <c r="RD46" s="124"/>
      <c r="RE46" s="124"/>
      <c r="RF46" s="124"/>
      <c r="RG46" s="124"/>
      <c r="RH46" s="124"/>
      <c r="RI46" s="124"/>
      <c r="RJ46" s="124"/>
      <c r="RK46" s="124"/>
      <c r="RL46" s="124"/>
      <c r="RM46" s="124"/>
      <c r="RN46" s="124"/>
      <c r="RO46" s="124"/>
      <c r="RP46" s="124"/>
      <c r="RQ46" s="124"/>
      <c r="RR46" s="124"/>
      <c r="RS46" s="124"/>
      <c r="RT46" s="124"/>
      <c r="RU46" s="124"/>
      <c r="RV46" s="124"/>
      <c r="RW46" s="124"/>
      <c r="RX46" s="124"/>
      <c r="RY46" s="124"/>
      <c r="RZ46" s="124"/>
      <c r="SA46" s="124"/>
      <c r="SB46" s="124"/>
      <c r="SC46" s="124"/>
      <c r="SD46" s="124"/>
      <c r="SE46" s="124"/>
      <c r="SF46" s="124"/>
      <c r="SG46" s="124"/>
      <c r="SH46" s="124"/>
      <c r="SI46" s="124"/>
      <c r="SJ46" s="124"/>
      <c r="SK46" s="124"/>
      <c r="SL46" s="124"/>
      <c r="SM46" s="124"/>
      <c r="SN46" s="124"/>
      <c r="SO46" s="124"/>
      <c r="SP46" s="124"/>
      <c r="SQ46" s="124"/>
      <c r="SR46" s="124"/>
      <c r="SS46" s="124"/>
      <c r="ST46" s="124"/>
      <c r="SU46" s="124"/>
      <c r="SV46" s="124"/>
      <c r="SW46" s="124"/>
      <c r="SX46" s="124"/>
      <c r="SY46" s="124"/>
      <c r="SZ46" s="124"/>
      <c r="TA46" s="124"/>
      <c r="TB46" s="124"/>
      <c r="TC46" s="124"/>
      <c r="TD46" s="124"/>
      <c r="TE46" s="124"/>
      <c r="TF46" s="124"/>
      <c r="TG46" s="124"/>
      <c r="TH46" s="124"/>
      <c r="TI46" s="124"/>
      <c r="TJ46" s="124"/>
      <c r="TK46" s="124"/>
      <c r="TL46" s="124"/>
      <c r="TM46" s="124"/>
      <c r="TN46" s="124"/>
      <c r="TO46" s="124"/>
      <c r="TP46" s="124"/>
      <c r="TQ46" s="124"/>
      <c r="TR46" s="124"/>
      <c r="TS46" s="124"/>
      <c r="TT46" s="124"/>
      <c r="TU46" s="124"/>
      <c r="TV46" s="124"/>
      <c r="TW46" s="124"/>
      <c r="TX46" s="124"/>
      <c r="TY46" s="124"/>
      <c r="TZ46" s="124"/>
      <c r="UA46" s="124"/>
      <c r="UB46" s="124"/>
      <c r="UC46" s="124"/>
      <c r="UD46" s="124"/>
      <c r="UE46" s="124"/>
      <c r="UF46" s="124"/>
      <c r="UG46" s="124"/>
      <c r="UH46" s="124"/>
      <c r="UI46" s="124"/>
      <c r="UJ46" s="124"/>
      <c r="UK46" s="124"/>
      <c r="UL46" s="124"/>
      <c r="UM46" s="124"/>
      <c r="UN46" s="124"/>
      <c r="UO46" s="124"/>
      <c r="UP46" s="124"/>
      <c r="UQ46" s="124"/>
      <c r="UR46" s="124"/>
      <c r="US46" s="124"/>
      <c r="UT46" s="124"/>
      <c r="UU46" s="124"/>
      <c r="UV46" s="124"/>
      <c r="UW46" s="124"/>
      <c r="UX46" s="124"/>
      <c r="UY46" s="124"/>
      <c r="UZ46" s="124"/>
      <c r="VA46" s="124"/>
      <c r="VB46" s="124"/>
      <c r="VC46" s="124"/>
      <c r="VD46" s="124"/>
      <c r="VE46" s="124"/>
      <c r="VF46" s="124"/>
      <c r="VG46" s="124"/>
      <c r="VH46" s="124"/>
      <c r="VI46" s="124"/>
      <c r="VJ46" s="124"/>
      <c r="VK46" s="124"/>
      <c r="VL46" s="124"/>
      <c r="VM46" s="124"/>
      <c r="VN46" s="124"/>
      <c r="VO46" s="124"/>
      <c r="VP46" s="124"/>
      <c r="VQ46" s="124"/>
      <c r="VR46" s="124"/>
      <c r="VS46" s="124"/>
      <c r="VT46" s="124"/>
      <c r="VU46" s="124"/>
      <c r="VV46" s="124"/>
      <c r="VW46" s="124"/>
      <c r="VX46" s="124"/>
      <c r="VY46" s="124"/>
      <c r="VZ46" s="124"/>
      <c r="WA46" s="124"/>
      <c r="WB46" s="124"/>
      <c r="WC46" s="124"/>
      <c r="WD46" s="124"/>
      <c r="WE46" s="124"/>
      <c r="WF46" s="124"/>
      <c r="WG46" s="124"/>
      <c r="WH46" s="124"/>
      <c r="WI46" s="124"/>
      <c r="WJ46" s="124"/>
      <c r="WK46" s="124"/>
      <c r="WL46" s="124"/>
      <c r="WM46" s="124"/>
      <c r="WN46" s="124"/>
      <c r="WO46" s="124"/>
      <c r="WP46" s="124"/>
      <c r="WQ46" s="124"/>
      <c r="WR46" s="124"/>
      <c r="WS46" s="124"/>
      <c r="WT46" s="124"/>
      <c r="WU46" s="124"/>
      <c r="WV46" s="124"/>
      <c r="WW46" s="124"/>
      <c r="WX46" s="124"/>
      <c r="WY46" s="124"/>
      <c r="WZ46" s="124"/>
      <c r="XA46" s="124"/>
      <c r="XB46" s="124"/>
      <c r="XC46" s="124"/>
      <c r="XD46" s="124"/>
      <c r="XE46" s="124"/>
      <c r="XF46" s="124"/>
      <c r="XG46" s="124"/>
      <c r="XH46" s="124"/>
      <c r="XI46" s="124"/>
      <c r="XJ46" s="124"/>
      <c r="XK46" s="124"/>
      <c r="XL46" s="124"/>
      <c r="XM46" s="124"/>
      <c r="XN46" s="124"/>
      <c r="XO46" s="124"/>
      <c r="XP46" s="124"/>
      <c r="XQ46" s="124"/>
      <c r="XR46" s="124"/>
      <c r="XS46" s="124"/>
      <c r="XT46" s="124"/>
      <c r="XU46" s="124"/>
      <c r="XV46" s="124"/>
      <c r="XW46" s="124"/>
      <c r="XX46" s="124"/>
      <c r="XY46" s="124"/>
      <c r="XZ46" s="124"/>
      <c r="YA46" s="124"/>
      <c r="YB46" s="124"/>
      <c r="YC46" s="124"/>
      <c r="YD46" s="124"/>
      <c r="YE46" s="124"/>
      <c r="YF46" s="124"/>
      <c r="YG46" s="124"/>
      <c r="YH46" s="124"/>
      <c r="YI46" s="124"/>
      <c r="YJ46" s="124"/>
      <c r="YK46" s="124"/>
      <c r="YL46" s="124"/>
      <c r="YM46" s="124"/>
      <c r="YN46" s="124"/>
      <c r="YO46" s="124"/>
      <c r="YP46" s="124"/>
      <c r="YQ46" s="124"/>
      <c r="YR46" s="124"/>
      <c r="YS46" s="124"/>
      <c r="YT46" s="124"/>
      <c r="YU46" s="124"/>
      <c r="YV46" s="124"/>
      <c r="YW46" s="124"/>
      <c r="YX46" s="124"/>
      <c r="YY46" s="124"/>
      <c r="YZ46" s="124"/>
      <c r="ZA46" s="124"/>
      <c r="ZB46" s="124"/>
      <c r="ZC46" s="124"/>
      <c r="ZD46" s="124"/>
      <c r="ZE46" s="124"/>
      <c r="ZF46" s="124"/>
      <c r="ZG46" s="124"/>
      <c r="ZH46" s="124"/>
      <c r="ZI46" s="124"/>
      <c r="ZJ46" s="124"/>
      <c r="ZK46" s="124"/>
      <c r="ZL46" s="124"/>
      <c r="ZM46" s="124"/>
      <c r="ZN46" s="124"/>
      <c r="ZO46" s="124"/>
      <c r="ZP46" s="124"/>
      <c r="ZQ46" s="124"/>
      <c r="ZR46" s="124"/>
      <c r="ZS46" s="124"/>
      <c r="ZT46" s="124"/>
      <c r="ZU46" s="124"/>
      <c r="ZV46" s="124"/>
      <c r="ZW46" s="124"/>
      <c r="ZX46" s="124"/>
      <c r="ZY46" s="124"/>
      <c r="ZZ46" s="124"/>
      <c r="AAA46" s="124"/>
      <c r="AAB46" s="124"/>
      <c r="AAC46" s="124"/>
      <c r="AAD46" s="124"/>
      <c r="AAE46" s="124"/>
      <c r="AAF46" s="124"/>
      <c r="AAG46" s="124"/>
      <c r="AAH46" s="124"/>
      <c r="AAI46" s="124"/>
      <c r="AAJ46" s="124"/>
      <c r="AAK46" s="124"/>
      <c r="AAL46" s="124"/>
      <c r="AAM46" s="124"/>
      <c r="AAN46" s="124"/>
      <c r="AAO46" s="124"/>
      <c r="AAP46" s="124"/>
      <c r="AAQ46" s="124"/>
      <c r="AAR46" s="124"/>
      <c r="AAS46" s="124"/>
      <c r="AAT46" s="124"/>
      <c r="AAU46" s="124"/>
      <c r="AAV46" s="124"/>
      <c r="AAW46" s="124"/>
      <c r="AAX46" s="124"/>
      <c r="AAY46" s="124"/>
      <c r="AAZ46" s="124"/>
      <c r="ABA46" s="124"/>
      <c r="ABB46" s="124"/>
      <c r="ABC46" s="124"/>
      <c r="ABD46" s="124"/>
      <c r="ABE46" s="124"/>
      <c r="ABF46" s="124"/>
      <c r="ABG46" s="124"/>
      <c r="ABH46" s="124"/>
      <c r="ABI46" s="124"/>
      <c r="ABJ46" s="124"/>
      <c r="ABK46" s="124"/>
      <c r="ABL46" s="124"/>
      <c r="ABM46" s="124"/>
      <c r="ABN46" s="124"/>
      <c r="ABO46" s="124"/>
      <c r="ABP46" s="124"/>
      <c r="ABQ46" s="124"/>
      <c r="ABR46" s="124"/>
      <c r="ABS46" s="124"/>
      <c r="ABT46" s="124"/>
      <c r="ABU46" s="124"/>
      <c r="ABV46" s="124"/>
      <c r="ABW46" s="124"/>
      <c r="ABX46" s="124"/>
      <c r="ABY46" s="124"/>
      <c r="ABZ46" s="124"/>
      <c r="ACA46" s="124"/>
      <c r="ACB46" s="124"/>
      <c r="ACC46" s="124"/>
      <c r="ACD46" s="124"/>
      <c r="ACE46" s="124"/>
      <c r="ACF46" s="124"/>
      <c r="ACG46" s="124"/>
      <c r="ACH46" s="124"/>
      <c r="ACI46" s="124"/>
      <c r="ACJ46" s="124"/>
      <c r="ACK46" s="124"/>
      <c r="ACL46" s="124"/>
      <c r="ACM46" s="124"/>
      <c r="ACN46" s="124"/>
      <c r="ACO46" s="124"/>
      <c r="ACP46" s="124"/>
      <c r="ACQ46" s="124"/>
      <c r="ACR46" s="124"/>
      <c r="ACS46" s="124"/>
      <c r="ACT46" s="124"/>
      <c r="ACU46" s="124"/>
      <c r="ACV46" s="124"/>
      <c r="ACW46" s="124"/>
      <c r="ACX46" s="124"/>
      <c r="ACY46" s="124"/>
      <c r="ACZ46" s="124"/>
      <c r="ADA46" s="124"/>
      <c r="ADB46" s="124"/>
      <c r="ADC46" s="124"/>
      <c r="ADD46" s="124"/>
      <c r="ADE46" s="124"/>
      <c r="ADF46" s="124"/>
      <c r="ADG46" s="124"/>
      <c r="ADH46" s="124"/>
      <c r="ADI46" s="124"/>
      <c r="ADJ46" s="124"/>
      <c r="ADK46" s="124"/>
      <c r="ADL46" s="124"/>
      <c r="ADM46" s="124"/>
      <c r="ADN46" s="124"/>
      <c r="ADO46" s="124"/>
      <c r="ADP46" s="124"/>
      <c r="ADQ46" s="124"/>
      <c r="ADR46" s="124"/>
      <c r="ADS46" s="124"/>
      <c r="ADT46" s="124"/>
      <c r="ADU46" s="124"/>
      <c r="ADV46" s="124"/>
      <c r="ADW46" s="124"/>
      <c r="ADX46" s="124"/>
      <c r="ADY46" s="124"/>
      <c r="ADZ46" s="124"/>
      <c r="AEA46" s="124"/>
      <c r="AEB46" s="124"/>
      <c r="AEC46" s="124"/>
      <c r="AED46" s="124"/>
      <c r="AEE46" s="124"/>
      <c r="AEF46" s="124"/>
      <c r="AEG46" s="124"/>
      <c r="AEH46" s="124"/>
      <c r="AEI46" s="124"/>
      <c r="AEJ46" s="124"/>
      <c r="AEK46" s="124"/>
      <c r="AEL46" s="124"/>
      <c r="AEM46" s="124"/>
      <c r="AEN46" s="124"/>
      <c r="AEO46" s="124"/>
      <c r="AEP46" s="124"/>
      <c r="AEQ46" s="124"/>
      <c r="AER46" s="124"/>
      <c r="AES46" s="124"/>
      <c r="AET46" s="124"/>
      <c r="AEU46" s="124"/>
      <c r="AEV46" s="124"/>
      <c r="AEW46" s="124"/>
      <c r="AEX46" s="124"/>
      <c r="AEY46" s="124"/>
      <c r="AEZ46" s="124"/>
      <c r="AFA46" s="124"/>
      <c r="AFB46" s="124"/>
      <c r="AFC46" s="124"/>
      <c r="AFD46" s="124"/>
      <c r="AFE46" s="124"/>
      <c r="AFF46" s="124"/>
      <c r="AFG46" s="124"/>
      <c r="AFH46" s="124"/>
      <c r="AFI46" s="124"/>
      <c r="AFJ46" s="124"/>
      <c r="AFK46" s="124"/>
      <c r="AFL46" s="124"/>
      <c r="AFM46" s="124"/>
      <c r="AFN46" s="124"/>
      <c r="AFO46" s="124"/>
      <c r="AFP46" s="124"/>
      <c r="AFQ46" s="124"/>
      <c r="AFR46" s="124"/>
      <c r="AFS46" s="124"/>
      <c r="AFT46" s="124"/>
      <c r="AFU46" s="124"/>
      <c r="AFV46" s="124"/>
      <c r="AFW46" s="124"/>
      <c r="AFX46" s="124"/>
      <c r="AFY46" s="124"/>
      <c r="AFZ46" s="124"/>
      <c r="AGA46" s="124"/>
      <c r="AGB46" s="124"/>
      <c r="AGC46" s="124"/>
      <c r="AGD46" s="124"/>
      <c r="AGE46" s="124"/>
      <c r="AGF46" s="124"/>
      <c r="AGG46" s="124"/>
      <c r="AGH46" s="124"/>
      <c r="AGI46" s="124"/>
      <c r="AGJ46" s="124"/>
      <c r="AGK46" s="124"/>
      <c r="AGL46" s="124"/>
      <c r="AGM46" s="124"/>
      <c r="AGN46" s="124"/>
      <c r="AGO46" s="124"/>
      <c r="AGP46" s="124"/>
      <c r="AGQ46" s="124"/>
      <c r="AGR46" s="124"/>
      <c r="AGS46" s="124"/>
      <c r="AGT46" s="124"/>
      <c r="AGU46" s="124"/>
      <c r="AGV46" s="124"/>
      <c r="AGW46" s="124"/>
      <c r="AGX46" s="124"/>
      <c r="AGY46" s="124"/>
      <c r="AGZ46" s="124"/>
      <c r="AHA46" s="124"/>
      <c r="AHB46" s="124"/>
      <c r="AHC46" s="124"/>
      <c r="AHD46" s="124"/>
      <c r="AHE46" s="124"/>
      <c r="AHF46" s="124"/>
      <c r="AHG46" s="124"/>
      <c r="AHH46" s="124"/>
      <c r="AHI46" s="124"/>
      <c r="AHJ46" s="124"/>
      <c r="AHK46" s="124"/>
      <c r="AHL46" s="124"/>
      <c r="AHM46" s="124"/>
      <c r="AHN46" s="124"/>
      <c r="AHO46" s="124"/>
      <c r="AHP46" s="124"/>
      <c r="AHQ46" s="124"/>
      <c r="AHR46" s="124"/>
      <c r="AHS46" s="124"/>
      <c r="AHT46" s="124"/>
      <c r="AHU46" s="124"/>
      <c r="AHV46" s="124"/>
      <c r="AHW46" s="124"/>
      <c r="AHX46" s="124"/>
      <c r="AHY46" s="124"/>
      <c r="AHZ46" s="124"/>
      <c r="AIA46" s="124"/>
      <c r="AIB46" s="124"/>
      <c r="AIC46" s="124"/>
      <c r="AID46" s="124"/>
      <c r="AIE46" s="124"/>
      <c r="AIF46" s="124"/>
      <c r="AIG46" s="124"/>
      <c r="AIH46" s="124"/>
      <c r="AII46" s="124"/>
      <c r="AIJ46" s="124"/>
      <c r="AIK46" s="124"/>
      <c r="AIL46" s="124"/>
      <c r="AIM46" s="124"/>
      <c r="AIN46" s="124"/>
      <c r="AIO46" s="124"/>
      <c r="AIP46" s="124"/>
      <c r="AIQ46" s="124"/>
      <c r="AIR46" s="124"/>
      <c r="AIS46" s="124"/>
      <c r="AIT46" s="124"/>
      <c r="AIU46" s="124"/>
      <c r="AIV46" s="124"/>
      <c r="AIW46" s="124"/>
      <c r="AIX46" s="124"/>
      <c r="AIY46" s="124"/>
      <c r="AIZ46" s="124"/>
      <c r="AJA46" s="124"/>
      <c r="AJB46" s="124"/>
      <c r="AJC46" s="124"/>
      <c r="AJD46" s="124"/>
      <c r="AJE46" s="124"/>
      <c r="AJF46" s="124"/>
      <c r="AJG46" s="124"/>
      <c r="AJH46" s="124"/>
      <c r="AJI46" s="124"/>
      <c r="AJJ46" s="124"/>
      <c r="AJK46" s="124"/>
      <c r="AJL46" s="124"/>
      <c r="AJM46" s="124"/>
      <c r="AJN46" s="124"/>
      <c r="AJO46" s="124"/>
      <c r="AJP46" s="124"/>
      <c r="AJQ46" s="124"/>
      <c r="AJR46" s="124"/>
      <c r="AJS46" s="124"/>
      <c r="AJT46" s="124"/>
      <c r="AJU46" s="124"/>
      <c r="AJV46" s="124"/>
      <c r="AJW46" s="124"/>
      <c r="AJX46" s="124"/>
      <c r="AJY46" s="124"/>
      <c r="AJZ46" s="124"/>
      <c r="AKA46" s="124"/>
      <c r="AKB46" s="124"/>
      <c r="AKC46" s="124"/>
      <c r="AKD46" s="124"/>
      <c r="AKE46" s="124"/>
      <c r="AKF46" s="124"/>
      <c r="AKG46" s="124"/>
      <c r="AKH46" s="124"/>
      <c r="AKI46" s="124"/>
      <c r="AKJ46" s="124"/>
      <c r="AKK46" s="124"/>
      <c r="AKL46" s="124"/>
      <c r="AKM46" s="124"/>
      <c r="AKN46" s="124"/>
      <c r="AKO46" s="124"/>
      <c r="AKP46" s="124"/>
      <c r="AKQ46" s="124"/>
      <c r="AKR46" s="124"/>
      <c r="AKS46" s="124"/>
      <c r="AKT46" s="124"/>
      <c r="AKU46" s="124"/>
      <c r="AKV46" s="124"/>
      <c r="AKW46" s="124"/>
      <c r="AKX46" s="124"/>
      <c r="AKY46" s="124"/>
      <c r="AKZ46" s="124"/>
      <c r="ALA46" s="124"/>
      <c r="ALB46" s="124"/>
      <c r="ALC46" s="124"/>
      <c r="ALD46" s="124"/>
      <c r="ALE46" s="124"/>
      <c r="ALF46" s="124"/>
      <c r="ALG46" s="124"/>
      <c r="ALH46" s="124"/>
      <c r="ALI46" s="124"/>
      <c r="ALJ46" s="124"/>
      <c r="ALK46" s="124"/>
      <c r="ALL46" s="124"/>
      <c r="ALM46" s="124"/>
      <c r="ALN46" s="124"/>
      <c r="ALO46" s="124"/>
      <c r="ALP46" s="124"/>
      <c r="ALQ46" s="124"/>
      <c r="ALR46" s="124"/>
      <c r="ALS46" s="124"/>
      <c r="ALT46" s="124"/>
      <c r="ALU46" s="124"/>
      <c r="ALV46" s="124"/>
      <c r="ALW46" s="124"/>
      <c r="ALX46" s="124"/>
      <c r="ALY46" s="124"/>
      <c r="ALZ46" s="124"/>
      <c r="AMA46" s="124"/>
      <c r="AMB46" s="124"/>
      <c r="AMC46" s="124"/>
      <c r="AMD46" s="124"/>
      <c r="AME46" s="124"/>
      <c r="AMF46" s="124"/>
      <c r="AMG46" s="124"/>
      <c r="AMH46" s="124"/>
      <c r="AMI46" s="124"/>
      <c r="AMJ46" s="124"/>
      <c r="AMK46" s="124"/>
      <c r="AML46" s="124"/>
      <c r="AMM46" s="124"/>
      <c r="AMN46" s="124"/>
      <c r="AMO46" s="124"/>
      <c r="AMP46" s="124"/>
      <c r="AMQ46" s="124"/>
      <c r="AMR46" s="124"/>
      <c r="AMS46" s="124"/>
      <c r="AMT46" s="124"/>
      <c r="AMU46" s="124"/>
      <c r="AMV46" s="124"/>
      <c r="AMW46" s="124"/>
      <c r="AMX46" s="124"/>
      <c r="AMY46" s="124"/>
      <c r="AMZ46" s="124"/>
      <c r="ANA46" s="124"/>
      <c r="ANB46" s="124"/>
      <c r="ANC46" s="124"/>
      <c r="AND46" s="124"/>
      <c r="ANE46" s="124"/>
      <c r="ANF46" s="124"/>
      <c r="ANG46" s="124"/>
      <c r="ANH46" s="124"/>
      <c r="ANI46" s="124"/>
      <c r="ANJ46" s="124"/>
      <c r="ANK46" s="124"/>
      <c r="ANL46" s="124"/>
      <c r="ANM46" s="124"/>
      <c r="ANN46" s="124"/>
      <c r="ANO46" s="124"/>
    </row>
    <row r="47" spans="1:1055" s="9" customFormat="1" ht="15" customHeight="1" x14ac:dyDescent="0.2">
      <c r="A47" s="11"/>
      <c r="B47" s="56" t="s">
        <v>0</v>
      </c>
      <c r="C47" s="57" t="s">
        <v>2</v>
      </c>
      <c r="D47" s="57" t="s">
        <v>12</v>
      </c>
      <c r="E47" s="57" t="s">
        <v>6</v>
      </c>
      <c r="F47" s="57" t="s">
        <v>1</v>
      </c>
      <c r="G47" s="58"/>
      <c r="H47" s="119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  <c r="AMI47" s="11"/>
      <c r="AMJ47" s="11"/>
      <c r="AMK47" s="11"/>
      <c r="AML47" s="11"/>
      <c r="AMM47" s="11"/>
      <c r="AMN47" s="11"/>
      <c r="AMO47" s="11"/>
      <c r="AMP47" s="11"/>
      <c r="AMQ47" s="11"/>
      <c r="AMR47" s="11"/>
      <c r="AMS47" s="11"/>
      <c r="AMT47" s="11"/>
      <c r="AMU47" s="11"/>
      <c r="AMV47" s="11"/>
      <c r="AMW47" s="11"/>
      <c r="AMX47" s="11"/>
      <c r="AMY47" s="11"/>
      <c r="AMZ47" s="11"/>
      <c r="ANA47" s="11"/>
      <c r="ANB47" s="11"/>
      <c r="ANC47" s="11"/>
      <c r="AND47" s="11"/>
      <c r="ANE47" s="11"/>
      <c r="ANF47" s="11"/>
      <c r="ANG47" s="11"/>
      <c r="ANH47" s="11"/>
      <c r="ANI47" s="11"/>
      <c r="ANJ47" s="11"/>
      <c r="ANK47" s="11"/>
      <c r="ANL47" s="11"/>
      <c r="ANM47" s="11"/>
      <c r="ANN47" s="11"/>
      <c r="ANO47" s="11"/>
    </row>
    <row r="48" spans="1:1055" s="16" customFormat="1" ht="15" customHeight="1" x14ac:dyDescent="0.2">
      <c r="A48" s="11"/>
      <c r="B48" s="43"/>
      <c r="C48" s="31" t="s">
        <v>11</v>
      </c>
      <c r="D48" s="32"/>
      <c r="E48" s="33"/>
      <c r="F48" s="33"/>
      <c r="G48" s="45"/>
      <c r="H48" s="119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</row>
    <row r="49" spans="1:1055" s="14" customFormat="1" ht="21" customHeight="1" x14ac:dyDescent="0.3">
      <c r="A49" s="11"/>
      <c r="B49" s="128" t="s">
        <v>28</v>
      </c>
      <c r="C49" s="129"/>
      <c r="D49" s="130" t="s">
        <v>14</v>
      </c>
      <c r="E49" s="130"/>
      <c r="F49" s="130"/>
      <c r="G49" s="131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  <c r="AMK49" s="20"/>
      <c r="AML49" s="20"/>
      <c r="AMM49" s="20"/>
      <c r="AMN49" s="20"/>
      <c r="AMO49" s="20"/>
      <c r="AMP49" s="20"/>
      <c r="AMQ49" s="20"/>
      <c r="AMR49" s="20"/>
      <c r="AMS49" s="20"/>
      <c r="AMT49" s="20"/>
      <c r="AMU49" s="20"/>
      <c r="AMV49" s="20"/>
      <c r="AMW49" s="20"/>
      <c r="AMX49" s="20"/>
      <c r="AMY49" s="20"/>
      <c r="AMZ49" s="20"/>
      <c r="ANA49" s="20"/>
      <c r="ANB49" s="20"/>
      <c r="ANC49" s="20"/>
      <c r="AND49" s="20"/>
      <c r="ANE49" s="20"/>
      <c r="ANF49" s="20"/>
      <c r="ANG49" s="20"/>
      <c r="ANH49" s="20"/>
      <c r="ANI49" s="20"/>
      <c r="ANJ49" s="20"/>
      <c r="ANK49" s="20"/>
      <c r="ANL49" s="20"/>
      <c r="ANM49" s="20"/>
      <c r="ANN49" s="20"/>
      <c r="ANO49" s="20"/>
    </row>
    <row r="50" spans="1:1055" s="4" customFormat="1" x14ac:dyDescent="0.2">
      <c r="A50" s="11"/>
      <c r="B50" s="44" t="s">
        <v>0</v>
      </c>
      <c r="C50" s="119" t="s">
        <v>2</v>
      </c>
      <c r="D50" s="119" t="s">
        <v>12</v>
      </c>
      <c r="E50" s="119" t="s">
        <v>6</v>
      </c>
      <c r="F50" s="119" t="s">
        <v>1</v>
      </c>
      <c r="G50" s="45"/>
      <c r="H50" s="119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</row>
    <row r="51" spans="1:1055" s="5" customFormat="1" x14ac:dyDescent="0.2">
      <c r="A51" s="11"/>
      <c r="B51" s="34">
        <v>42192</v>
      </c>
      <c r="C51" s="28">
        <f>9.91*1.1</f>
        <v>10.901000000000002</v>
      </c>
      <c r="D51" s="29" t="s">
        <v>63</v>
      </c>
      <c r="E51" s="21" t="s">
        <v>15</v>
      </c>
      <c r="F51" s="21" t="s">
        <v>16</v>
      </c>
      <c r="G51" s="35"/>
      <c r="H51" s="21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1055" s="5" customFormat="1" x14ac:dyDescent="0.2">
      <c r="A52" s="11"/>
      <c r="B52" s="34">
        <v>42192</v>
      </c>
      <c r="C52" s="28">
        <f>12.78*1.1</f>
        <v>14.058</v>
      </c>
      <c r="D52" s="29" t="s">
        <v>63</v>
      </c>
      <c r="E52" s="21" t="s">
        <v>15</v>
      </c>
      <c r="F52" s="21" t="s">
        <v>16</v>
      </c>
      <c r="G52" s="35"/>
      <c r="H52" s="21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1055" s="5" customFormat="1" x14ac:dyDescent="0.2">
      <c r="A53" s="11"/>
      <c r="B53" s="34">
        <v>42275</v>
      </c>
      <c r="C53" s="28">
        <f>219.14</f>
        <v>219.14</v>
      </c>
      <c r="D53" s="22" t="s">
        <v>38</v>
      </c>
      <c r="E53" s="21" t="s">
        <v>39</v>
      </c>
      <c r="F53" s="21" t="s">
        <v>41</v>
      </c>
      <c r="G53" s="35"/>
      <c r="H53" s="21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1055" s="5" customFormat="1" x14ac:dyDescent="0.2">
      <c r="A54" s="11"/>
      <c r="B54" s="34">
        <v>42297</v>
      </c>
      <c r="C54" s="28">
        <f>10.43*1.1</f>
        <v>11.473000000000001</v>
      </c>
      <c r="D54" s="29" t="s">
        <v>63</v>
      </c>
      <c r="E54" s="21" t="s">
        <v>15</v>
      </c>
      <c r="F54" s="21" t="s">
        <v>16</v>
      </c>
      <c r="G54" s="35"/>
      <c r="H54" s="21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1055" s="5" customFormat="1" x14ac:dyDescent="0.2">
      <c r="A55" s="11"/>
      <c r="B55" s="34">
        <v>42297</v>
      </c>
      <c r="C55" s="28">
        <f>11.39*1.1</f>
        <v>12.529000000000002</v>
      </c>
      <c r="D55" s="29" t="s">
        <v>63</v>
      </c>
      <c r="E55" s="21" t="s">
        <v>15</v>
      </c>
      <c r="F55" s="21" t="s">
        <v>16</v>
      </c>
      <c r="G55" s="35"/>
      <c r="H55" s="21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1055" s="5" customFormat="1" ht="11.25" customHeight="1" x14ac:dyDescent="0.2">
      <c r="A56" s="11"/>
      <c r="B56" s="34">
        <v>42319</v>
      </c>
      <c r="C56" s="28">
        <f>310.44+82.61</f>
        <v>393.05</v>
      </c>
      <c r="D56" s="22" t="s">
        <v>40</v>
      </c>
      <c r="E56" s="21" t="s">
        <v>39</v>
      </c>
      <c r="F56" s="21" t="s">
        <v>41</v>
      </c>
      <c r="G56" s="35"/>
      <c r="H56" s="21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1055" s="5" customFormat="1" ht="11.25" customHeight="1" x14ac:dyDescent="0.2">
      <c r="A57" s="11"/>
      <c r="B57" s="34">
        <v>42320</v>
      </c>
      <c r="C57" s="28">
        <f>22.43*1.1</f>
        <v>24.673000000000002</v>
      </c>
      <c r="D57" s="29" t="s">
        <v>46</v>
      </c>
      <c r="E57" s="21" t="s">
        <v>15</v>
      </c>
      <c r="F57" s="21" t="s">
        <v>16</v>
      </c>
      <c r="G57" s="35"/>
      <c r="H57" s="21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1055" s="5" customFormat="1" x14ac:dyDescent="0.2">
      <c r="A58" s="11"/>
      <c r="B58" s="34">
        <v>42320</v>
      </c>
      <c r="C58" s="28">
        <f>234.78+84.35</f>
        <v>319.13</v>
      </c>
      <c r="D58" s="22" t="s">
        <v>42</v>
      </c>
      <c r="E58" s="21" t="s">
        <v>39</v>
      </c>
      <c r="F58" s="21" t="s">
        <v>43</v>
      </c>
      <c r="G58" s="35"/>
      <c r="H58" s="21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1055" s="5" customFormat="1" x14ac:dyDescent="0.2">
      <c r="A59" s="11"/>
      <c r="B59" s="34">
        <v>42332</v>
      </c>
      <c r="C59" s="28">
        <f>9.91*1.1</f>
        <v>10.901000000000002</v>
      </c>
      <c r="D59" s="29" t="s">
        <v>63</v>
      </c>
      <c r="E59" s="21" t="s">
        <v>15</v>
      </c>
      <c r="F59" s="21" t="s">
        <v>16</v>
      </c>
      <c r="G59" s="35"/>
      <c r="H59" s="21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1055" s="5" customFormat="1" x14ac:dyDescent="0.2">
      <c r="A60" s="11"/>
      <c r="B60" s="34">
        <v>42332</v>
      </c>
      <c r="C60" s="28">
        <f>9.22*1.1</f>
        <v>10.142000000000001</v>
      </c>
      <c r="D60" s="29" t="s">
        <v>63</v>
      </c>
      <c r="E60" s="21" t="s">
        <v>15</v>
      </c>
      <c r="F60" s="21" t="s">
        <v>16</v>
      </c>
      <c r="G60" s="35"/>
      <c r="H60" s="21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1055" s="5" customFormat="1" x14ac:dyDescent="0.2">
      <c r="A61" s="11"/>
      <c r="B61" s="34">
        <v>42474</v>
      </c>
      <c r="C61" s="28">
        <f>16.26*1.1</f>
        <v>17.886000000000003</v>
      </c>
      <c r="D61" s="29" t="s">
        <v>63</v>
      </c>
      <c r="E61" s="21" t="s">
        <v>15</v>
      </c>
      <c r="F61" s="21" t="s">
        <v>16</v>
      </c>
      <c r="G61" s="35"/>
      <c r="H61" s="21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1055" s="16" customFormat="1" ht="15" customHeight="1" x14ac:dyDescent="0.2">
      <c r="A62" s="11"/>
      <c r="B62" s="43">
        <v>42523</v>
      </c>
      <c r="C62" s="31">
        <f>7+7+244.41+6.96</f>
        <v>265.36999999999995</v>
      </c>
      <c r="D62" s="32" t="s">
        <v>65</v>
      </c>
      <c r="E62" s="33" t="s">
        <v>64</v>
      </c>
      <c r="F62" s="33" t="s">
        <v>41</v>
      </c>
      <c r="G62" s="45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 s="11"/>
      <c r="AML62" s="11"/>
      <c r="AMM62" s="11"/>
      <c r="AMN62" s="11"/>
      <c r="AMO62" s="11"/>
      <c r="AMP62" s="11"/>
      <c r="AMQ62" s="11"/>
      <c r="AMR62" s="11"/>
      <c r="AMS62" s="11"/>
      <c r="AMT62" s="11"/>
      <c r="AMU62" s="11"/>
      <c r="AMV62" s="11"/>
      <c r="AMW62" s="11"/>
      <c r="AMX62" s="11"/>
      <c r="AMY62" s="11"/>
      <c r="AMZ62" s="11"/>
      <c r="ANA62" s="11"/>
      <c r="ANB62" s="11"/>
      <c r="ANC62" s="11"/>
      <c r="AND62" s="11"/>
      <c r="ANE62" s="11"/>
      <c r="ANF62" s="11"/>
      <c r="ANG62" s="11"/>
      <c r="ANH62" s="11"/>
      <c r="ANI62" s="11"/>
      <c r="ANJ62" s="11"/>
      <c r="ANK62" s="11"/>
      <c r="ANL62" s="11"/>
      <c r="ANM62" s="11"/>
      <c r="ANN62" s="11"/>
      <c r="ANO62" s="11"/>
    </row>
    <row r="63" spans="1:1055" s="11" customFormat="1" ht="15" customHeight="1" x14ac:dyDescent="0.2">
      <c r="B63" s="43">
        <v>42533</v>
      </c>
      <c r="C63" s="31">
        <f>100.38+117.26+7</f>
        <v>224.64</v>
      </c>
      <c r="D63" s="32" t="s">
        <v>69</v>
      </c>
      <c r="E63" s="33" t="s">
        <v>64</v>
      </c>
      <c r="F63" s="33" t="s">
        <v>41</v>
      </c>
      <c r="G63" s="45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</row>
    <row r="64" spans="1:1055" s="11" customFormat="1" ht="15" customHeight="1" x14ac:dyDescent="0.2">
      <c r="B64" s="43">
        <v>42533</v>
      </c>
      <c r="C64" s="31">
        <f>33.04*1.1</f>
        <v>36.344000000000001</v>
      </c>
      <c r="D64" s="29" t="s">
        <v>66</v>
      </c>
      <c r="E64" s="21" t="s">
        <v>15</v>
      </c>
      <c r="F64" s="33" t="s">
        <v>16</v>
      </c>
      <c r="G64" s="45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</row>
    <row r="65" spans="1:1055" s="11" customFormat="1" ht="15" customHeight="1" x14ac:dyDescent="0.2">
      <c r="B65" s="43">
        <v>42538</v>
      </c>
      <c r="C65" s="31">
        <v>25.22</v>
      </c>
      <c r="D65" s="29" t="s">
        <v>68</v>
      </c>
      <c r="E65" s="21" t="s">
        <v>15</v>
      </c>
      <c r="F65" s="33" t="s">
        <v>41</v>
      </c>
      <c r="G65" s="45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</row>
    <row r="66" spans="1:1055" s="11" customFormat="1" ht="15" customHeight="1" x14ac:dyDescent="0.2">
      <c r="B66" s="43">
        <v>42538</v>
      </c>
      <c r="C66" s="31">
        <f>24.43*1.1</f>
        <v>26.873000000000001</v>
      </c>
      <c r="D66" s="29" t="s">
        <v>67</v>
      </c>
      <c r="E66" s="21" t="s">
        <v>15</v>
      </c>
      <c r="F66" s="33" t="s">
        <v>16</v>
      </c>
      <c r="G66" s="45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</row>
    <row r="67" spans="1:1055" s="5" customFormat="1" ht="7.5" customHeight="1" x14ac:dyDescent="0.2">
      <c r="A67" s="11"/>
      <c r="B67" s="34"/>
      <c r="C67" s="28"/>
      <c r="D67" s="29"/>
      <c r="E67" s="21"/>
      <c r="F67" s="21"/>
      <c r="G67" s="35"/>
      <c r="H67" s="21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1055" s="6" customFormat="1" ht="15.75" customHeight="1" x14ac:dyDescent="0.2">
      <c r="A68" s="11"/>
      <c r="B68" s="50"/>
      <c r="C68" s="51">
        <f>SUM(C48:C67)</f>
        <v>1622.3300000000002</v>
      </c>
      <c r="D68" s="87" t="s">
        <v>26</v>
      </c>
      <c r="E68" s="52"/>
      <c r="F68" s="52"/>
      <c r="G68" s="53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  <c r="TS68" s="23"/>
      <c r="TT68" s="23"/>
      <c r="TU68" s="23"/>
      <c r="TV68" s="23"/>
      <c r="TW68" s="23"/>
      <c r="TX68" s="23"/>
      <c r="TY68" s="23"/>
      <c r="TZ68" s="23"/>
      <c r="UA68" s="23"/>
      <c r="UB68" s="23"/>
      <c r="UC68" s="23"/>
      <c r="UD68" s="23"/>
      <c r="UE68" s="23"/>
      <c r="UF68" s="23"/>
      <c r="UG68" s="23"/>
      <c r="UH68" s="23"/>
      <c r="UI68" s="23"/>
      <c r="UJ68" s="23"/>
      <c r="UK68" s="23"/>
      <c r="UL68" s="23"/>
      <c r="UM68" s="23"/>
      <c r="UN68" s="23"/>
      <c r="UO68" s="23"/>
      <c r="UP68" s="23"/>
      <c r="UQ68" s="23"/>
      <c r="UR68" s="23"/>
      <c r="US68" s="23"/>
      <c r="UT68" s="23"/>
      <c r="UU68" s="23"/>
      <c r="UV68" s="23"/>
      <c r="UW68" s="23"/>
      <c r="UX68" s="23"/>
      <c r="UY68" s="23"/>
      <c r="UZ68" s="23"/>
      <c r="VA68" s="23"/>
      <c r="VB68" s="23"/>
      <c r="VC68" s="23"/>
      <c r="VD68" s="23"/>
      <c r="VE68" s="23"/>
      <c r="VF68" s="23"/>
      <c r="VG68" s="23"/>
      <c r="VH68" s="23"/>
      <c r="VI68" s="23"/>
      <c r="VJ68" s="23"/>
      <c r="VK68" s="23"/>
      <c r="VL68" s="23"/>
      <c r="VM68" s="23"/>
      <c r="VN68" s="23"/>
      <c r="VO68" s="23"/>
      <c r="VP68" s="23"/>
      <c r="VQ68" s="23"/>
      <c r="VR68" s="23"/>
      <c r="VS68" s="23"/>
      <c r="VT68" s="23"/>
      <c r="VU68" s="23"/>
      <c r="VV68" s="23"/>
      <c r="VW68" s="23"/>
      <c r="VX68" s="23"/>
      <c r="VY68" s="23"/>
      <c r="VZ68" s="23"/>
      <c r="WA68" s="23"/>
      <c r="WB68" s="23"/>
      <c r="WC68" s="23"/>
      <c r="WD68" s="23"/>
      <c r="WE68" s="23"/>
      <c r="WF68" s="23"/>
      <c r="WG68" s="23"/>
      <c r="WH68" s="23"/>
      <c r="WI68" s="23"/>
      <c r="WJ68" s="23"/>
      <c r="WK68" s="23"/>
      <c r="WL68" s="23"/>
      <c r="WM68" s="23"/>
      <c r="WN68" s="23"/>
      <c r="WO68" s="23"/>
      <c r="WP68" s="23"/>
      <c r="WQ68" s="23"/>
      <c r="WR68" s="23"/>
      <c r="WS68" s="23"/>
      <c r="WT68" s="23"/>
      <c r="WU68" s="23"/>
      <c r="WV68" s="23"/>
      <c r="WW68" s="23"/>
      <c r="WX68" s="23"/>
      <c r="WY68" s="23"/>
      <c r="WZ68" s="23"/>
      <c r="XA68" s="23"/>
      <c r="XB68" s="23"/>
      <c r="XC68" s="23"/>
      <c r="XD68" s="23"/>
      <c r="XE68" s="23"/>
      <c r="XF68" s="23"/>
      <c r="XG68" s="23"/>
      <c r="XH68" s="23"/>
      <c r="XI68" s="23"/>
      <c r="XJ68" s="23"/>
      <c r="XK68" s="23"/>
      <c r="XL68" s="23"/>
      <c r="XM68" s="23"/>
      <c r="XN68" s="23"/>
      <c r="XO68" s="23"/>
      <c r="XP68" s="23"/>
      <c r="XQ68" s="23"/>
      <c r="XR68" s="23"/>
      <c r="XS68" s="23"/>
      <c r="XT68" s="23"/>
      <c r="XU68" s="23"/>
      <c r="XV68" s="23"/>
      <c r="XW68" s="23"/>
      <c r="XX68" s="23"/>
      <c r="XY68" s="23"/>
      <c r="XZ68" s="23"/>
      <c r="YA68" s="23"/>
      <c r="YB68" s="23"/>
      <c r="YC68" s="23"/>
      <c r="YD68" s="23"/>
      <c r="YE68" s="23"/>
      <c r="YF68" s="23"/>
      <c r="YG68" s="23"/>
      <c r="YH68" s="23"/>
      <c r="YI68" s="23"/>
      <c r="YJ68" s="23"/>
      <c r="YK68" s="23"/>
      <c r="YL68" s="23"/>
      <c r="YM68" s="23"/>
      <c r="YN68" s="23"/>
      <c r="YO68" s="23"/>
      <c r="YP68" s="23"/>
      <c r="YQ68" s="23"/>
      <c r="YR68" s="23"/>
      <c r="YS68" s="23"/>
      <c r="YT68" s="23"/>
      <c r="YU68" s="23"/>
      <c r="YV68" s="23"/>
      <c r="YW68" s="23"/>
      <c r="YX68" s="23"/>
      <c r="YY68" s="23"/>
      <c r="YZ68" s="23"/>
      <c r="ZA68" s="23"/>
      <c r="ZB68" s="23"/>
      <c r="ZC68" s="23"/>
      <c r="ZD68" s="23"/>
      <c r="ZE68" s="23"/>
      <c r="ZF68" s="23"/>
      <c r="ZG68" s="23"/>
      <c r="ZH68" s="23"/>
      <c r="ZI68" s="23"/>
      <c r="ZJ68" s="23"/>
      <c r="ZK68" s="23"/>
      <c r="ZL68" s="23"/>
      <c r="ZM68" s="23"/>
      <c r="ZN68" s="23"/>
      <c r="ZO68" s="23"/>
      <c r="ZP68" s="23"/>
      <c r="ZQ68" s="23"/>
      <c r="ZR68" s="23"/>
      <c r="ZS68" s="23"/>
      <c r="ZT68" s="23"/>
      <c r="ZU68" s="23"/>
      <c r="ZV68" s="23"/>
      <c r="ZW68" s="23"/>
      <c r="ZX68" s="23"/>
      <c r="ZY68" s="23"/>
      <c r="ZZ68" s="23"/>
      <c r="AAA68" s="23"/>
      <c r="AAB68" s="23"/>
      <c r="AAC68" s="23"/>
      <c r="AAD68" s="23"/>
      <c r="AAE68" s="23"/>
      <c r="AAF68" s="23"/>
      <c r="AAG68" s="23"/>
      <c r="AAH68" s="23"/>
      <c r="AAI68" s="23"/>
      <c r="AAJ68" s="23"/>
      <c r="AAK68" s="23"/>
      <c r="AAL68" s="23"/>
      <c r="AAM68" s="23"/>
      <c r="AAN68" s="23"/>
      <c r="AAO68" s="23"/>
      <c r="AAP68" s="23"/>
      <c r="AAQ68" s="23"/>
      <c r="AAR68" s="23"/>
      <c r="AAS68" s="23"/>
      <c r="AAT68" s="23"/>
      <c r="AAU68" s="23"/>
      <c r="AAV68" s="23"/>
      <c r="AAW68" s="23"/>
      <c r="AAX68" s="23"/>
      <c r="AAY68" s="23"/>
      <c r="AAZ68" s="23"/>
      <c r="ABA68" s="23"/>
      <c r="ABB68" s="23"/>
      <c r="ABC68" s="23"/>
      <c r="ABD68" s="23"/>
      <c r="ABE68" s="23"/>
      <c r="ABF68" s="23"/>
      <c r="ABG68" s="23"/>
      <c r="ABH68" s="23"/>
      <c r="ABI68" s="23"/>
      <c r="ABJ68" s="23"/>
      <c r="ABK68" s="23"/>
      <c r="ABL68" s="23"/>
      <c r="ABM68" s="23"/>
      <c r="ABN68" s="23"/>
      <c r="ABO68" s="23"/>
      <c r="ABP68" s="23"/>
      <c r="ABQ68" s="23"/>
      <c r="ABR68" s="23"/>
      <c r="ABS68" s="23"/>
      <c r="ABT68" s="23"/>
      <c r="ABU68" s="23"/>
      <c r="ABV68" s="23"/>
      <c r="ABW68" s="23"/>
      <c r="ABX68" s="23"/>
      <c r="ABY68" s="23"/>
      <c r="ABZ68" s="23"/>
      <c r="ACA68" s="23"/>
      <c r="ACB68" s="23"/>
      <c r="ACC68" s="23"/>
      <c r="ACD68" s="23"/>
      <c r="ACE68" s="23"/>
      <c r="ACF68" s="23"/>
      <c r="ACG68" s="23"/>
      <c r="ACH68" s="23"/>
      <c r="ACI68" s="23"/>
      <c r="ACJ68" s="23"/>
      <c r="ACK68" s="23"/>
      <c r="ACL68" s="23"/>
      <c r="ACM68" s="23"/>
      <c r="ACN68" s="23"/>
      <c r="ACO68" s="23"/>
      <c r="ACP68" s="23"/>
      <c r="ACQ68" s="23"/>
      <c r="ACR68" s="23"/>
      <c r="ACS68" s="23"/>
      <c r="ACT68" s="23"/>
      <c r="ACU68" s="23"/>
      <c r="ACV68" s="23"/>
      <c r="ACW68" s="23"/>
      <c r="ACX68" s="23"/>
      <c r="ACY68" s="23"/>
      <c r="ACZ68" s="23"/>
      <c r="ADA68" s="23"/>
      <c r="ADB68" s="23"/>
      <c r="ADC68" s="23"/>
      <c r="ADD68" s="23"/>
      <c r="ADE68" s="23"/>
      <c r="ADF68" s="23"/>
      <c r="ADG68" s="23"/>
      <c r="ADH68" s="23"/>
      <c r="ADI68" s="23"/>
      <c r="ADJ68" s="23"/>
      <c r="ADK68" s="23"/>
      <c r="ADL68" s="23"/>
      <c r="ADM68" s="23"/>
      <c r="ADN68" s="23"/>
      <c r="ADO68" s="23"/>
      <c r="ADP68" s="23"/>
      <c r="ADQ68" s="23"/>
      <c r="ADR68" s="23"/>
      <c r="ADS68" s="23"/>
      <c r="ADT68" s="23"/>
      <c r="ADU68" s="23"/>
      <c r="ADV68" s="23"/>
      <c r="ADW68" s="23"/>
      <c r="ADX68" s="23"/>
      <c r="ADY68" s="23"/>
      <c r="ADZ68" s="23"/>
      <c r="AEA68" s="23"/>
      <c r="AEB68" s="23"/>
      <c r="AEC68" s="23"/>
      <c r="AED68" s="23"/>
      <c r="AEE68" s="23"/>
      <c r="AEF68" s="23"/>
      <c r="AEG68" s="23"/>
      <c r="AEH68" s="23"/>
      <c r="AEI68" s="23"/>
      <c r="AEJ68" s="23"/>
      <c r="AEK68" s="23"/>
      <c r="AEL68" s="23"/>
      <c r="AEM68" s="23"/>
      <c r="AEN68" s="23"/>
      <c r="AEO68" s="23"/>
      <c r="AEP68" s="23"/>
      <c r="AEQ68" s="23"/>
      <c r="AER68" s="23"/>
      <c r="AES68" s="23"/>
      <c r="AET68" s="23"/>
      <c r="AEU68" s="23"/>
      <c r="AEV68" s="23"/>
      <c r="AEW68" s="23"/>
      <c r="AEX68" s="23"/>
      <c r="AEY68" s="23"/>
      <c r="AEZ68" s="23"/>
      <c r="AFA68" s="23"/>
      <c r="AFB68" s="23"/>
      <c r="AFC68" s="23"/>
      <c r="AFD68" s="23"/>
      <c r="AFE68" s="23"/>
      <c r="AFF68" s="23"/>
      <c r="AFG68" s="23"/>
      <c r="AFH68" s="23"/>
      <c r="AFI68" s="23"/>
      <c r="AFJ68" s="23"/>
      <c r="AFK68" s="23"/>
      <c r="AFL68" s="23"/>
      <c r="AFM68" s="23"/>
      <c r="AFN68" s="23"/>
      <c r="AFO68" s="23"/>
      <c r="AFP68" s="23"/>
      <c r="AFQ68" s="23"/>
      <c r="AFR68" s="23"/>
      <c r="AFS68" s="23"/>
      <c r="AFT68" s="23"/>
      <c r="AFU68" s="23"/>
      <c r="AFV68" s="23"/>
      <c r="AFW68" s="23"/>
      <c r="AFX68" s="23"/>
      <c r="AFY68" s="23"/>
      <c r="AFZ68" s="23"/>
      <c r="AGA68" s="23"/>
      <c r="AGB68" s="23"/>
      <c r="AGC68" s="23"/>
      <c r="AGD68" s="23"/>
      <c r="AGE68" s="23"/>
      <c r="AGF68" s="23"/>
      <c r="AGG68" s="23"/>
      <c r="AGH68" s="23"/>
      <c r="AGI68" s="23"/>
      <c r="AGJ68" s="23"/>
      <c r="AGK68" s="23"/>
      <c r="AGL68" s="23"/>
      <c r="AGM68" s="23"/>
      <c r="AGN68" s="23"/>
      <c r="AGO68" s="23"/>
      <c r="AGP68" s="23"/>
      <c r="AGQ68" s="23"/>
      <c r="AGR68" s="23"/>
      <c r="AGS68" s="23"/>
      <c r="AGT68" s="23"/>
      <c r="AGU68" s="23"/>
      <c r="AGV68" s="23"/>
      <c r="AGW68" s="23"/>
      <c r="AGX68" s="23"/>
      <c r="AGY68" s="23"/>
      <c r="AGZ68" s="23"/>
      <c r="AHA68" s="23"/>
      <c r="AHB68" s="23"/>
      <c r="AHC68" s="23"/>
      <c r="AHD68" s="23"/>
      <c r="AHE68" s="23"/>
      <c r="AHF68" s="23"/>
      <c r="AHG68" s="23"/>
      <c r="AHH68" s="23"/>
      <c r="AHI68" s="23"/>
      <c r="AHJ68" s="23"/>
      <c r="AHK68" s="23"/>
      <c r="AHL68" s="23"/>
      <c r="AHM68" s="23"/>
      <c r="AHN68" s="23"/>
      <c r="AHO68" s="23"/>
      <c r="AHP68" s="23"/>
      <c r="AHQ68" s="23"/>
      <c r="AHR68" s="23"/>
      <c r="AHS68" s="23"/>
      <c r="AHT68" s="23"/>
      <c r="AHU68" s="23"/>
      <c r="AHV68" s="23"/>
      <c r="AHW68" s="23"/>
      <c r="AHX68" s="23"/>
      <c r="AHY68" s="23"/>
      <c r="AHZ68" s="23"/>
      <c r="AIA68" s="23"/>
      <c r="AIB68" s="23"/>
      <c r="AIC68" s="23"/>
      <c r="AID68" s="23"/>
      <c r="AIE68" s="23"/>
      <c r="AIF68" s="23"/>
      <c r="AIG68" s="23"/>
      <c r="AIH68" s="23"/>
      <c r="AII68" s="23"/>
      <c r="AIJ68" s="23"/>
      <c r="AIK68" s="23"/>
      <c r="AIL68" s="23"/>
      <c r="AIM68" s="23"/>
      <c r="AIN68" s="23"/>
      <c r="AIO68" s="23"/>
      <c r="AIP68" s="23"/>
      <c r="AIQ68" s="23"/>
      <c r="AIR68" s="23"/>
      <c r="AIS68" s="23"/>
      <c r="AIT68" s="23"/>
      <c r="AIU68" s="23"/>
      <c r="AIV68" s="23"/>
      <c r="AIW68" s="23"/>
      <c r="AIX68" s="23"/>
      <c r="AIY68" s="23"/>
      <c r="AIZ68" s="23"/>
      <c r="AJA68" s="23"/>
      <c r="AJB68" s="23"/>
      <c r="AJC68" s="23"/>
      <c r="AJD68" s="23"/>
      <c r="AJE68" s="23"/>
      <c r="AJF68" s="23"/>
      <c r="AJG68" s="23"/>
      <c r="AJH68" s="23"/>
      <c r="AJI68" s="23"/>
      <c r="AJJ68" s="23"/>
      <c r="AJK68" s="23"/>
      <c r="AJL68" s="23"/>
      <c r="AJM68" s="23"/>
      <c r="AJN68" s="23"/>
      <c r="AJO68" s="23"/>
      <c r="AJP68" s="23"/>
      <c r="AJQ68" s="23"/>
      <c r="AJR68" s="23"/>
      <c r="AJS68" s="23"/>
      <c r="AJT68" s="23"/>
      <c r="AJU68" s="23"/>
      <c r="AJV68" s="23"/>
      <c r="AJW68" s="23"/>
      <c r="AJX68" s="23"/>
      <c r="AJY68" s="23"/>
      <c r="AJZ68" s="23"/>
      <c r="AKA68" s="23"/>
      <c r="AKB68" s="23"/>
      <c r="AKC68" s="23"/>
      <c r="AKD68" s="23"/>
      <c r="AKE68" s="23"/>
      <c r="AKF68" s="23"/>
      <c r="AKG68" s="23"/>
      <c r="AKH68" s="23"/>
      <c r="AKI68" s="23"/>
      <c r="AKJ68" s="23"/>
      <c r="AKK68" s="23"/>
      <c r="AKL68" s="23"/>
      <c r="AKM68" s="23"/>
      <c r="AKN68" s="23"/>
      <c r="AKO68" s="23"/>
      <c r="AKP68" s="23"/>
      <c r="AKQ68" s="23"/>
      <c r="AKR68" s="23"/>
      <c r="AKS68" s="23"/>
      <c r="AKT68" s="23"/>
      <c r="AKU68" s="23"/>
      <c r="AKV68" s="23"/>
      <c r="AKW68" s="23"/>
      <c r="AKX68" s="23"/>
      <c r="AKY68" s="23"/>
      <c r="AKZ68" s="23"/>
      <c r="ALA68" s="23"/>
      <c r="ALB68" s="23"/>
      <c r="ALC68" s="23"/>
      <c r="ALD68" s="23"/>
      <c r="ALE68" s="23"/>
      <c r="ALF68" s="23"/>
      <c r="ALG68" s="23"/>
      <c r="ALH68" s="23"/>
      <c r="ALI68" s="23"/>
      <c r="ALJ68" s="23"/>
      <c r="ALK68" s="23"/>
      <c r="ALL68" s="23"/>
      <c r="ALM68" s="23"/>
      <c r="ALN68" s="23"/>
      <c r="ALO68" s="23"/>
      <c r="ALP68" s="23"/>
      <c r="ALQ68" s="23"/>
      <c r="ALR68" s="23"/>
      <c r="ALS68" s="23"/>
      <c r="ALT68" s="23"/>
      <c r="ALU68" s="23"/>
      <c r="ALV68" s="23"/>
      <c r="ALW68" s="23"/>
      <c r="ALX68" s="23"/>
      <c r="ALY68" s="23"/>
      <c r="ALZ68" s="23"/>
      <c r="AMA68" s="23"/>
      <c r="AMB68" s="23"/>
      <c r="AMC68" s="23"/>
      <c r="AMD68" s="23"/>
      <c r="AME68" s="23"/>
      <c r="AMF68" s="23"/>
      <c r="AMG68" s="23"/>
      <c r="AMH68" s="23"/>
      <c r="AMI68" s="23"/>
      <c r="AMJ68" s="23"/>
      <c r="AMK68" s="23"/>
      <c r="AML68" s="23"/>
      <c r="AMM68" s="23"/>
      <c r="AMN68" s="23"/>
      <c r="AMO68" s="23"/>
      <c r="AMP68" s="23"/>
      <c r="AMQ68" s="23"/>
      <c r="AMR68" s="23"/>
      <c r="AMS68" s="23"/>
      <c r="AMT68" s="23"/>
      <c r="AMU68" s="23"/>
      <c r="AMV68" s="23"/>
      <c r="AMW68" s="23"/>
      <c r="AMX68" s="23"/>
      <c r="AMY68" s="23"/>
      <c r="AMZ68" s="23"/>
      <c r="ANA68" s="23"/>
      <c r="ANB68" s="23"/>
      <c r="ANC68" s="23"/>
      <c r="AND68" s="23"/>
      <c r="ANE68" s="23"/>
      <c r="ANF68" s="23"/>
      <c r="ANG68" s="23"/>
      <c r="ANH68" s="23"/>
      <c r="ANI68" s="23"/>
      <c r="ANJ68" s="23"/>
      <c r="ANK68" s="23"/>
      <c r="ANL68" s="23"/>
      <c r="ANM68" s="23"/>
      <c r="ANN68" s="23"/>
      <c r="ANO68" s="23"/>
    </row>
    <row r="69" spans="1:1055" s="5" customFormat="1" ht="6" customHeight="1" thickBot="1" x14ac:dyDescent="0.25">
      <c r="A69" s="11"/>
      <c r="B69" s="36"/>
      <c r="C69" s="37"/>
      <c r="D69" s="37"/>
      <c r="E69" s="37"/>
      <c r="F69" s="37"/>
      <c r="G69" s="38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  <c r="AMK69" s="7"/>
      <c r="AML69" s="7"/>
      <c r="AMM69" s="7"/>
      <c r="AMN69" s="7"/>
      <c r="AMO69" s="7"/>
      <c r="AMP69" s="7"/>
      <c r="AMQ69" s="7"/>
      <c r="AMR69" s="7"/>
      <c r="AMS69" s="7"/>
      <c r="AMT69" s="7"/>
      <c r="AMU69" s="7"/>
      <c r="AMV69" s="7"/>
      <c r="AMW69" s="7"/>
      <c r="AMX69" s="7"/>
      <c r="AMY69" s="7"/>
      <c r="AMZ69" s="7"/>
      <c r="ANA69" s="7"/>
      <c r="ANB69" s="7"/>
      <c r="ANC69" s="7"/>
      <c r="AND69" s="7"/>
      <c r="ANE69" s="7"/>
      <c r="ANF69" s="7"/>
      <c r="ANG69" s="7"/>
      <c r="ANH69" s="7"/>
      <c r="ANI69" s="7"/>
      <c r="ANJ69" s="7"/>
      <c r="ANK69" s="7"/>
      <c r="ANL69" s="7"/>
      <c r="ANM69" s="7"/>
      <c r="ANN69" s="7"/>
      <c r="ANO69" s="7"/>
    </row>
    <row r="70" spans="1:1055" x14ac:dyDescent="0.2">
      <c r="A70" s="8"/>
      <c r="B70" s="8"/>
      <c r="C70" s="8"/>
      <c r="D70" s="8"/>
      <c r="E70" s="8"/>
      <c r="F70" s="8"/>
      <c r="G70" s="8"/>
    </row>
    <row r="71" spans="1:1055" x14ac:dyDescent="0.2">
      <c r="C71" s="26"/>
    </row>
    <row r="72" spans="1:1055" x14ac:dyDescent="0.2">
      <c r="B72" s="25"/>
    </row>
  </sheetData>
  <sortState ref="A45:ANO79">
    <sortCondition ref="B45:B79"/>
  </sortState>
  <mergeCells count="1">
    <mergeCell ref="B4:G4"/>
  </mergeCells>
  <pageMargins left="0.39370078740157483" right="0.39370078740157483" top="0.19685039370078741" bottom="0.19685039370078741" header="0.19685039370078741" footer="0.19685039370078741"/>
  <pageSetup paperSize="9" scale="69" fitToHeight="2" orientation="portrait" r:id="rId1"/>
  <headerFooter>
    <oddFooter>&amp;L&amp;8Dir: 03/01/06&amp;C&amp;8&amp;F&amp;R&amp;8Printed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8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" customWidth="1"/>
    <col min="2" max="2" width="14.85546875" style="1" customWidth="1"/>
    <col min="3" max="3" width="18.85546875" style="1" customWidth="1"/>
    <col min="4" max="4" width="44.7109375" style="1" customWidth="1"/>
    <col min="5" max="5" width="19" style="1" customWidth="1"/>
    <col min="6" max="6" width="25.85546875" style="1" customWidth="1"/>
    <col min="7" max="7" width="4.5703125" style="10" customWidth="1"/>
    <col min="8" max="8" width="9.140625" style="10"/>
    <col min="9" max="9" width="11.5703125" style="10" bestFit="1" customWidth="1"/>
    <col min="10" max="46" width="9.140625" style="10"/>
  </cols>
  <sheetData>
    <row r="1" spans="1:46" ht="13.5" thickBot="1" x14ac:dyDescent="0.25">
      <c r="A1" s="96"/>
      <c r="B1" s="97"/>
      <c r="C1" s="97"/>
      <c r="D1" s="97"/>
      <c r="E1" s="97"/>
      <c r="F1" s="97"/>
      <c r="G1" s="98"/>
    </row>
    <row r="2" spans="1:46" s="8" customFormat="1" ht="18.75" customHeight="1" thickTop="1" x14ac:dyDescent="0.25">
      <c r="A2" s="99"/>
      <c r="B2" s="88" t="s">
        <v>23</v>
      </c>
      <c r="C2" s="89"/>
      <c r="D2" s="94" t="s">
        <v>24</v>
      </c>
      <c r="E2" s="89"/>
      <c r="F2" s="90"/>
      <c r="G2" s="10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 s="18" customFormat="1" ht="20.25" customHeight="1" thickBot="1" x14ac:dyDescent="0.3">
      <c r="A3" s="101"/>
      <c r="B3" s="63" t="s">
        <v>22</v>
      </c>
      <c r="C3" s="64"/>
      <c r="D3" s="93" t="str">
        <f>Travel!D3</f>
        <v>12 Month Period: 1 July 2015  - 30 June 2016</v>
      </c>
      <c r="E3" s="65"/>
      <c r="F3" s="77"/>
      <c r="G3" s="102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6" s="18" customFormat="1" ht="32.25" customHeight="1" thickTop="1" thickBot="1" x14ac:dyDescent="0.3">
      <c r="A4" s="101"/>
      <c r="B4" s="69"/>
      <c r="D4" s="68"/>
      <c r="E4" s="68"/>
      <c r="F4" s="70"/>
      <c r="G4" s="10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</row>
    <row r="5" spans="1:46" s="20" customFormat="1" ht="16.5" customHeight="1" x14ac:dyDescent="0.2">
      <c r="A5" s="103"/>
      <c r="B5" s="39" t="s">
        <v>17</v>
      </c>
      <c r="C5" s="40"/>
      <c r="D5" s="91" t="s">
        <v>18</v>
      </c>
      <c r="E5" s="41"/>
      <c r="F5" s="42"/>
      <c r="G5" s="104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11" customFormat="1" ht="14.25" customHeight="1" x14ac:dyDescent="0.2">
      <c r="A6" s="103"/>
      <c r="B6" s="44" t="s">
        <v>0</v>
      </c>
      <c r="C6" s="95" t="s">
        <v>2</v>
      </c>
      <c r="D6" s="95" t="s">
        <v>12</v>
      </c>
      <c r="E6" s="95" t="s">
        <v>6</v>
      </c>
      <c r="F6" s="45" t="s">
        <v>1</v>
      </c>
      <c r="G6" s="10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s="72" customFormat="1" x14ac:dyDescent="0.2">
      <c r="A7" s="103"/>
      <c r="B7" s="43"/>
      <c r="C7" s="31" t="s">
        <v>11</v>
      </c>
      <c r="D7" s="32"/>
      <c r="E7" s="33"/>
      <c r="F7" s="79"/>
      <c r="G7" s="106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</row>
    <row r="8" spans="1:46" s="74" customFormat="1" ht="13.5" customHeight="1" x14ac:dyDescent="0.2">
      <c r="A8" s="103"/>
      <c r="B8" s="43"/>
      <c r="C8" s="31"/>
      <c r="D8" s="32"/>
      <c r="E8" s="33"/>
      <c r="F8" s="79"/>
      <c r="G8" s="107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</row>
    <row r="9" spans="1:46" s="76" customFormat="1" ht="17.25" customHeight="1" x14ac:dyDescent="0.2">
      <c r="A9" s="103"/>
      <c r="B9" s="46"/>
      <c r="C9" s="47"/>
      <c r="D9" s="92" t="s">
        <v>14</v>
      </c>
      <c r="E9" s="48"/>
      <c r="F9" s="49"/>
      <c r="G9" s="108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</row>
    <row r="10" spans="1:46" s="72" customFormat="1" ht="15.75" customHeight="1" x14ac:dyDescent="0.2">
      <c r="A10" s="103"/>
      <c r="B10" s="44" t="s">
        <v>0</v>
      </c>
      <c r="C10" s="95" t="s">
        <v>2</v>
      </c>
      <c r="D10" s="95" t="s">
        <v>12</v>
      </c>
      <c r="E10" s="95" t="s">
        <v>6</v>
      </c>
      <c r="F10" s="45" t="s">
        <v>1</v>
      </c>
      <c r="G10" s="106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</row>
    <row r="11" spans="1:46" s="13" customFormat="1" ht="25.5" customHeight="1" x14ac:dyDescent="0.2">
      <c r="A11" s="109"/>
      <c r="B11" s="43"/>
      <c r="C11" s="31" t="s">
        <v>11</v>
      </c>
      <c r="D11" s="32"/>
      <c r="E11" s="33"/>
      <c r="F11" s="79"/>
      <c r="G11" s="110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</row>
    <row r="12" spans="1:46" s="74" customFormat="1" ht="13.5" thickBot="1" x14ac:dyDescent="0.25">
      <c r="A12" s="111"/>
      <c r="B12" s="80"/>
      <c r="C12" s="81"/>
      <c r="D12" s="81"/>
      <c r="E12" s="82"/>
      <c r="F12" s="83"/>
      <c r="G12" s="107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</row>
    <row r="13" spans="1:46" ht="25.5" customHeight="1" thickBot="1" x14ac:dyDescent="0.25">
      <c r="A13" s="111"/>
      <c r="B13" s="22"/>
      <c r="C13" s="22"/>
      <c r="D13" s="22"/>
      <c r="E13" s="22"/>
      <c r="F13" s="22"/>
      <c r="G13" s="107"/>
    </row>
    <row r="14" spans="1:46" ht="14.25" customHeight="1" x14ac:dyDescent="0.2">
      <c r="A14" s="111"/>
      <c r="B14" s="39" t="s">
        <v>19</v>
      </c>
      <c r="C14" s="40"/>
      <c r="D14" s="91" t="s">
        <v>18</v>
      </c>
      <c r="E14" s="41"/>
      <c r="F14" s="42"/>
      <c r="G14" s="107"/>
    </row>
    <row r="15" spans="1:46" x14ac:dyDescent="0.2">
      <c r="A15" s="111"/>
      <c r="B15" s="44" t="s">
        <v>0</v>
      </c>
      <c r="C15" s="95" t="s">
        <v>2</v>
      </c>
      <c r="D15" s="95" t="s">
        <v>12</v>
      </c>
      <c r="E15" s="95" t="s">
        <v>6</v>
      </c>
      <c r="F15" s="45" t="s">
        <v>1</v>
      </c>
      <c r="G15" s="107"/>
    </row>
    <row r="16" spans="1:46" x14ac:dyDescent="0.2">
      <c r="A16" s="111"/>
      <c r="B16" s="43"/>
      <c r="C16" s="31" t="s">
        <v>11</v>
      </c>
      <c r="D16" s="32"/>
      <c r="E16" s="33"/>
      <c r="F16" s="79"/>
      <c r="G16" s="107"/>
    </row>
    <row r="17" spans="1:7" x14ac:dyDescent="0.2">
      <c r="A17" s="111"/>
      <c r="B17" s="43"/>
      <c r="C17" s="31"/>
      <c r="D17" s="32"/>
      <c r="E17" s="33"/>
      <c r="F17" s="79"/>
      <c r="G17" s="107"/>
    </row>
    <row r="18" spans="1:7" ht="14.25" customHeight="1" x14ac:dyDescent="0.2">
      <c r="A18" s="111"/>
      <c r="B18" s="46"/>
      <c r="C18" s="47"/>
      <c r="D18" s="92" t="s">
        <v>14</v>
      </c>
      <c r="E18" s="48"/>
      <c r="F18" s="49"/>
      <c r="G18" s="107"/>
    </row>
    <row r="19" spans="1:7" x14ac:dyDescent="0.2">
      <c r="A19" s="111"/>
      <c r="B19" s="44" t="s">
        <v>0</v>
      </c>
      <c r="C19" s="95" t="s">
        <v>2</v>
      </c>
      <c r="D19" s="95"/>
      <c r="E19" s="95" t="s">
        <v>6</v>
      </c>
      <c r="F19" s="45" t="s">
        <v>1</v>
      </c>
      <c r="G19" s="107"/>
    </row>
    <row r="20" spans="1:7" x14ac:dyDescent="0.2">
      <c r="A20" s="111"/>
      <c r="B20" s="43" t="s">
        <v>13</v>
      </c>
      <c r="C20" s="31" t="s">
        <v>11</v>
      </c>
      <c r="D20" s="32"/>
      <c r="E20" s="33"/>
      <c r="F20" s="79" t="s">
        <v>13</v>
      </c>
      <c r="G20" s="107"/>
    </row>
    <row r="21" spans="1:7" ht="13.5" thickBot="1" x14ac:dyDescent="0.25">
      <c r="A21" s="111"/>
      <c r="B21" s="80"/>
      <c r="C21" s="81"/>
      <c r="D21" s="81"/>
      <c r="E21" s="82"/>
      <c r="F21" s="83"/>
      <c r="G21" s="107"/>
    </row>
    <row r="22" spans="1:7" ht="28.5" customHeight="1" thickBot="1" x14ac:dyDescent="0.25">
      <c r="A22" s="111"/>
      <c r="B22" s="22"/>
      <c r="C22" s="22"/>
      <c r="D22" s="22"/>
      <c r="E22" s="78"/>
      <c r="F22" s="22"/>
      <c r="G22" s="107"/>
    </row>
    <row r="23" spans="1:7" ht="15.75" customHeight="1" x14ac:dyDescent="0.2">
      <c r="A23" s="111"/>
      <c r="B23" s="144" t="s">
        <v>10</v>
      </c>
      <c r="C23" s="145"/>
      <c r="D23" s="145"/>
      <c r="E23" s="145"/>
      <c r="F23" s="146"/>
      <c r="G23" s="107"/>
    </row>
    <row r="24" spans="1:7" ht="25.5" x14ac:dyDescent="0.2">
      <c r="A24" s="111"/>
      <c r="B24" s="44" t="s">
        <v>0</v>
      </c>
      <c r="C24" s="95" t="s">
        <v>9</v>
      </c>
      <c r="D24" s="95" t="s">
        <v>8</v>
      </c>
      <c r="E24" s="147" t="s">
        <v>7</v>
      </c>
      <c r="F24" s="148"/>
      <c r="G24" s="105"/>
    </row>
    <row r="25" spans="1:7" x14ac:dyDescent="0.2">
      <c r="A25" s="111"/>
      <c r="B25" s="43"/>
      <c r="C25" s="31" t="s">
        <v>11</v>
      </c>
      <c r="D25" s="32"/>
      <c r="E25" s="33"/>
      <c r="F25" s="79"/>
      <c r="G25" s="112"/>
    </row>
    <row r="26" spans="1:7" ht="13.5" thickBot="1" x14ac:dyDescent="0.25">
      <c r="A26" s="111"/>
      <c r="B26" s="59"/>
      <c r="C26" s="60"/>
      <c r="D26" s="61"/>
      <c r="E26" s="62"/>
      <c r="F26" s="84"/>
      <c r="G26" s="107"/>
    </row>
    <row r="27" spans="1:7" ht="15" thickBot="1" x14ac:dyDescent="0.25">
      <c r="A27" s="113"/>
      <c r="B27" s="114"/>
      <c r="C27" s="115"/>
      <c r="D27" s="116"/>
      <c r="E27" s="117"/>
      <c r="F27" s="117"/>
      <c r="G27" s="118"/>
    </row>
    <row r="28" spans="1:7" x14ac:dyDescent="0.2">
      <c r="B28" s="22"/>
      <c r="C28" s="22"/>
      <c r="D28" s="22"/>
      <c r="E28" s="78"/>
      <c r="F28" s="22"/>
    </row>
  </sheetData>
  <mergeCells count="2">
    <mergeCell ref="B23:F23"/>
    <mergeCell ref="E24:F24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&amp;L&amp;8Dir: 03/01/06&amp;C&amp;8&amp;F&amp;R&amp;8Printed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Travel</vt:lpstr>
      <vt:lpstr>Hospitality Gifts  &amp; Other </vt:lpstr>
      <vt:lpstr>'Hospitality Gifts  &amp; Other '!Print_Area</vt:lpstr>
      <vt:lpstr>Travel!Print_Area</vt:lpstr>
      <vt:lpstr>Travel!Print_Titles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Jones</dc:creator>
  <cp:lastModifiedBy>Kevin Jones</cp:lastModifiedBy>
  <cp:lastPrinted>2016-07-08T01:07:29Z</cp:lastPrinted>
  <dcterms:created xsi:type="dcterms:W3CDTF">2010-10-17T20:59:02Z</dcterms:created>
  <dcterms:modified xsi:type="dcterms:W3CDTF">2016-07-11T02:31:53Z</dcterms:modified>
</cp:coreProperties>
</file>